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D8469E0-67FF-4CBB-BBB8-0E0C78B1DB38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Details'!$A$1:$R$54</definedName>
    <definedName name="_xlnm.Print_Titles" localSheetId="3">'LGC Details'!$1:$7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6" i="1" l="1"/>
  <c r="I43" i="19" l="1"/>
  <c r="I42" i="19"/>
  <c r="I41" i="19"/>
  <c r="I40" i="19"/>
  <c r="I38" i="19"/>
  <c r="I37" i="19"/>
  <c r="I32" i="19"/>
  <c r="I30" i="19"/>
  <c r="I29" i="19"/>
  <c r="I27" i="19"/>
  <c r="I26" i="19"/>
  <c r="I25" i="19"/>
  <c r="I24" i="19"/>
  <c r="I23" i="19"/>
  <c r="I22" i="19"/>
  <c r="I20" i="19"/>
  <c r="I19" i="19"/>
  <c r="I18" i="19"/>
  <c r="I16" i="19"/>
  <c r="I15" i="19"/>
  <c r="I14" i="19"/>
  <c r="I12" i="19"/>
  <c r="I11" i="19"/>
  <c r="I10" i="19"/>
  <c r="I9" i="19"/>
  <c r="I8" i="19"/>
  <c r="I7" i="19"/>
  <c r="F44" i="19"/>
  <c r="H155" i="2" l="1"/>
  <c r="G44" i="19"/>
  <c r="U413" i="2" l="1"/>
  <c r="P27" i="2"/>
  <c r="U27" i="2"/>
  <c r="T27" i="2"/>
  <c r="S27" i="2"/>
  <c r="R27" i="2"/>
  <c r="S412" i="2"/>
  <c r="S224" i="2"/>
  <c r="H296" i="2"/>
  <c r="H308" i="2"/>
  <c r="T412" i="2" l="1"/>
  <c r="R412" i="2"/>
  <c r="Q412" i="2"/>
  <c r="P412" i="2"/>
  <c r="T405" i="2"/>
  <c r="S405" i="2"/>
  <c r="R405" i="2"/>
  <c r="Q405" i="2"/>
  <c r="P405" i="2"/>
  <c r="T390" i="2"/>
  <c r="S390" i="2"/>
  <c r="R390" i="2"/>
  <c r="Q390" i="2"/>
  <c r="P390" i="2"/>
  <c r="T372" i="2"/>
  <c r="S372" i="2"/>
  <c r="R372" i="2"/>
  <c r="Q372" i="2"/>
  <c r="P372" i="2"/>
  <c r="T355" i="2"/>
  <c r="S355" i="2"/>
  <c r="R355" i="2"/>
  <c r="Q355" i="2"/>
  <c r="P355" i="2"/>
  <c r="T331" i="2"/>
  <c r="S331" i="2"/>
  <c r="R331" i="2"/>
  <c r="Q331" i="2"/>
  <c r="P331" i="2"/>
  <c r="T307" i="2"/>
  <c r="S307" i="2"/>
  <c r="R307" i="2"/>
  <c r="Q307" i="2"/>
  <c r="P307" i="2"/>
  <c r="T289" i="2"/>
  <c r="S289" i="2"/>
  <c r="R289" i="2"/>
  <c r="Q289" i="2"/>
  <c r="P289" i="2"/>
  <c r="T255" i="2"/>
  <c r="S255" i="2"/>
  <c r="R255" i="2"/>
  <c r="Q255" i="2"/>
  <c r="P255" i="2"/>
  <c r="T224" i="2"/>
  <c r="R224" i="2"/>
  <c r="Q224" i="2"/>
  <c r="P224" i="2"/>
  <c r="T205" i="2"/>
  <c r="S205" i="2"/>
  <c r="R205" i="2"/>
  <c r="Q205" i="2"/>
  <c r="P205" i="2"/>
  <c r="T184" i="2"/>
  <c r="S184" i="2"/>
  <c r="R184" i="2"/>
  <c r="Q184" i="2"/>
  <c r="P184" i="2"/>
  <c r="T158" i="2"/>
  <c r="S158" i="2"/>
  <c r="R158" i="2"/>
  <c r="Q158" i="2"/>
  <c r="P158" i="2"/>
  <c r="T144" i="2"/>
  <c r="S144" i="2"/>
  <c r="R144" i="2"/>
  <c r="Q144" i="2"/>
  <c r="P144" i="2"/>
  <c r="T123" i="2"/>
  <c r="S123" i="2"/>
  <c r="R123" i="2"/>
  <c r="Q123" i="2"/>
  <c r="P123" i="2"/>
  <c r="T106" i="2"/>
  <c r="S106" i="2"/>
  <c r="R106" i="2"/>
  <c r="Q106" i="2"/>
  <c r="P106" i="2"/>
  <c r="T84" i="2"/>
  <c r="S84" i="2"/>
  <c r="R84" i="2"/>
  <c r="Q84" i="2"/>
  <c r="P84" i="2"/>
  <c r="T62" i="2"/>
  <c r="S62" i="2"/>
  <c r="R62" i="2"/>
  <c r="Q62" i="2"/>
  <c r="P62" i="2"/>
  <c r="I414" i="2"/>
  <c r="H414" i="2"/>
  <c r="G414" i="2"/>
  <c r="F414" i="2"/>
  <c r="E414" i="2"/>
  <c r="I388" i="2"/>
  <c r="H388" i="2"/>
  <c r="G388" i="2"/>
  <c r="F388" i="2"/>
  <c r="E388" i="2"/>
  <c r="I364" i="2"/>
  <c r="H364" i="2"/>
  <c r="G364" i="2"/>
  <c r="F364" i="2"/>
  <c r="E364" i="2"/>
  <c r="I336" i="2"/>
  <c r="H336" i="2"/>
  <c r="G336" i="2"/>
  <c r="F336" i="2"/>
  <c r="E336" i="2"/>
  <c r="I308" i="2"/>
  <c r="G308" i="2"/>
  <c r="F308" i="2"/>
  <c r="E308" i="2"/>
  <c r="I296" i="2"/>
  <c r="G296" i="2"/>
  <c r="F296" i="2"/>
  <c r="E296" i="2"/>
  <c r="I278" i="2"/>
  <c r="H278" i="2"/>
  <c r="G278" i="2"/>
  <c r="F278" i="2"/>
  <c r="E278" i="2"/>
  <c r="I261" i="2"/>
  <c r="H261" i="2"/>
  <c r="G261" i="2"/>
  <c r="F261" i="2"/>
  <c r="E261" i="2"/>
  <c r="I242" i="2"/>
  <c r="H242" i="2"/>
  <c r="G242" i="2"/>
  <c r="F242" i="2"/>
  <c r="E242" i="2"/>
  <c r="I228" i="2"/>
  <c r="H228" i="2"/>
  <c r="G228" i="2"/>
  <c r="F228" i="2"/>
  <c r="E228" i="2"/>
  <c r="I202" i="2"/>
  <c r="H202" i="2"/>
  <c r="G202" i="2"/>
  <c r="F202" i="2"/>
  <c r="E202" i="2"/>
  <c r="I183" i="2"/>
  <c r="H183" i="2"/>
  <c r="G183" i="2"/>
  <c r="F183" i="2"/>
  <c r="E183" i="2"/>
  <c r="I155" i="2"/>
  <c r="G155" i="2"/>
  <c r="F155" i="2"/>
  <c r="E155" i="2"/>
  <c r="I131" i="2"/>
  <c r="H131" i="2"/>
  <c r="G131" i="2"/>
  <c r="F131" i="2"/>
  <c r="E131" i="2"/>
  <c r="I122" i="2"/>
  <c r="H122" i="2"/>
  <c r="G122" i="2"/>
  <c r="F122" i="2"/>
  <c r="E122" i="2"/>
  <c r="I101" i="2"/>
  <c r="H101" i="2"/>
  <c r="G101" i="2"/>
  <c r="F101" i="2"/>
  <c r="E101" i="2"/>
  <c r="I79" i="2"/>
  <c r="H79" i="2"/>
  <c r="G79" i="2"/>
  <c r="F79" i="2"/>
  <c r="E79" i="2"/>
  <c r="I47" i="2"/>
  <c r="H47" i="2"/>
  <c r="G47" i="2"/>
  <c r="F47" i="2"/>
  <c r="E47" i="2"/>
  <c r="I25" i="2"/>
  <c r="H25" i="2"/>
  <c r="G25" i="2"/>
  <c r="F25" i="2"/>
  <c r="E25" i="2"/>
  <c r="U411" i="2"/>
  <c r="U410" i="2"/>
  <c r="U409" i="2"/>
  <c r="U408" i="2"/>
  <c r="U407" i="2"/>
  <c r="U406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405" i="2" s="1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90" i="2" s="1"/>
  <c r="U373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307" i="2" s="1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24" i="2" s="1"/>
  <c r="U20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106" i="2" s="1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64" i="2" s="1"/>
  <c r="J337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7" i="2"/>
  <c r="J306" i="2"/>
  <c r="J305" i="2"/>
  <c r="J304" i="2"/>
  <c r="J303" i="2"/>
  <c r="J302" i="2"/>
  <c r="J301" i="2"/>
  <c r="J300" i="2"/>
  <c r="J299" i="2"/>
  <c r="J298" i="2"/>
  <c r="J297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78" i="2" s="1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28" i="2" s="1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55" i="2" s="1"/>
  <c r="J130" i="2"/>
  <c r="J129" i="2"/>
  <c r="J128" i="2"/>
  <c r="J127" i="2"/>
  <c r="J126" i="2"/>
  <c r="J125" i="2"/>
  <c r="J124" i="2"/>
  <c r="J123" i="2"/>
  <c r="J131" i="2" s="1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22" i="2" s="1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79" i="2" s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42" i="2" l="1"/>
  <c r="J25" i="2"/>
  <c r="J202" i="2"/>
  <c r="J414" i="2"/>
  <c r="U62" i="2"/>
  <c r="U144" i="2"/>
  <c r="U184" i="2"/>
  <c r="U255" i="2"/>
  <c r="U412" i="2"/>
  <c r="J336" i="2"/>
  <c r="U123" i="2"/>
  <c r="U158" i="2"/>
  <c r="U331" i="2"/>
  <c r="J47" i="2"/>
  <c r="J101" i="2"/>
  <c r="J183" i="2"/>
  <c r="J261" i="2"/>
  <c r="J388" i="2"/>
  <c r="U84" i="2"/>
  <c r="U205" i="2"/>
  <c r="U289" i="2"/>
  <c r="U372" i="2"/>
  <c r="U355" i="2"/>
  <c r="J308" i="2"/>
  <c r="J296" i="2"/>
  <c r="E39" i="19"/>
  <c r="I39" i="19" s="1"/>
  <c r="E36" i="19"/>
  <c r="I36" i="19" s="1"/>
  <c r="E35" i="19"/>
  <c r="I35" i="19" s="1"/>
  <c r="E34" i="19"/>
  <c r="I34" i="19" s="1"/>
  <c r="E33" i="19"/>
  <c r="I33" i="19" s="1"/>
  <c r="E31" i="19"/>
  <c r="I31" i="19" s="1"/>
  <c r="E28" i="19"/>
  <c r="I28" i="19" s="1"/>
  <c r="E21" i="19"/>
  <c r="I21" i="19" s="1"/>
  <c r="E17" i="19"/>
  <c r="I17" i="19" s="1"/>
  <c r="E13" i="19"/>
  <c r="I13" i="19" s="1"/>
  <c r="D44" i="19"/>
  <c r="H44" i="19"/>
  <c r="I44" i="19" l="1"/>
  <c r="E44" i="19"/>
  <c r="O3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Q46" i="1" s="1"/>
  <c r="O10" i="1"/>
  <c r="L47" i="1"/>
  <c r="M47" i="1"/>
  <c r="N47" i="1"/>
  <c r="O47" i="1" l="1"/>
  <c r="I47" i="1"/>
  <c r="H47" i="1"/>
  <c r="G47" i="1"/>
  <c r="E47" i="1"/>
  <c r="D47" i="1"/>
  <c r="K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I26" i="12"/>
  <c r="I23" i="12"/>
  <c r="I22" i="12"/>
  <c r="H27" i="12"/>
  <c r="G27" i="12"/>
  <c r="F27" i="12"/>
  <c r="E26" i="12"/>
  <c r="E25" i="12"/>
  <c r="I25" i="12" s="1"/>
  <c r="E24" i="12"/>
  <c r="I24" i="12" s="1"/>
  <c r="E23" i="12"/>
  <c r="E22" i="12"/>
  <c r="E27" i="12" s="1"/>
  <c r="D27" i="12"/>
  <c r="C27" i="12"/>
  <c r="I27" i="12" l="1"/>
  <c r="F47" i="1"/>
  <c r="J15" i="1"/>
  <c r="Q15" i="1" s="1"/>
  <c r="P15" i="1"/>
  <c r="J24" i="1"/>
  <c r="Q24" i="1" s="1"/>
  <c r="P24" i="1"/>
  <c r="J40" i="1"/>
  <c r="Q40" i="1" s="1"/>
  <c r="P40" i="1"/>
  <c r="J39" i="1"/>
  <c r="Q39" i="1" s="1"/>
  <c r="P39" i="1"/>
  <c r="J32" i="1"/>
  <c r="Q32" i="1" s="1"/>
  <c r="P32" i="1"/>
  <c r="J17" i="1"/>
  <c r="Q17" i="1" s="1"/>
  <c r="P17" i="1"/>
  <c r="J25" i="1"/>
  <c r="Q25" i="1" s="1"/>
  <c r="P25" i="1"/>
  <c r="J33" i="1"/>
  <c r="Q33" i="1" s="1"/>
  <c r="P33" i="1"/>
  <c r="J41" i="1"/>
  <c r="Q41" i="1" s="1"/>
  <c r="P41" i="1"/>
  <c r="J31" i="1"/>
  <c r="Q31" i="1" s="1"/>
  <c r="P31" i="1"/>
  <c r="J16" i="1"/>
  <c r="Q16" i="1" s="1"/>
  <c r="P16" i="1"/>
  <c r="J26" i="1"/>
  <c r="Q26" i="1" s="1"/>
  <c r="P26" i="1"/>
  <c r="J34" i="1"/>
  <c r="Q34" i="1" s="1"/>
  <c r="P34" i="1"/>
  <c r="J42" i="1"/>
  <c r="Q42" i="1" s="1"/>
  <c r="P42" i="1"/>
  <c r="J19" i="1"/>
  <c r="Q19" i="1" s="1"/>
  <c r="P19" i="1"/>
  <c r="J27" i="1"/>
  <c r="Q27" i="1" s="1"/>
  <c r="P27" i="1"/>
  <c r="J35" i="1"/>
  <c r="Q35" i="1" s="1"/>
  <c r="P35" i="1"/>
  <c r="J43" i="1"/>
  <c r="Q43" i="1" s="1"/>
  <c r="P43" i="1"/>
  <c r="J18" i="1"/>
  <c r="Q18" i="1" s="1"/>
  <c r="P18" i="1"/>
  <c r="J11" i="1"/>
  <c r="Q11" i="1" s="1"/>
  <c r="P11" i="1"/>
  <c r="J12" i="1"/>
  <c r="Q12" i="1" s="1"/>
  <c r="P12" i="1"/>
  <c r="J20" i="1"/>
  <c r="Q20" i="1" s="1"/>
  <c r="P20" i="1"/>
  <c r="J28" i="1"/>
  <c r="Q28" i="1" s="1"/>
  <c r="P28" i="1"/>
  <c r="J36" i="1"/>
  <c r="Q36" i="1" s="1"/>
  <c r="P36" i="1"/>
  <c r="J44" i="1"/>
  <c r="Q44" i="1" s="1"/>
  <c r="P44" i="1"/>
  <c r="J23" i="1"/>
  <c r="Q23" i="1" s="1"/>
  <c r="P23" i="1"/>
  <c r="J10" i="1"/>
  <c r="P10" i="1"/>
  <c r="J13" i="1"/>
  <c r="Q13" i="1" s="1"/>
  <c r="P13" i="1"/>
  <c r="J21" i="1"/>
  <c r="Q21" i="1" s="1"/>
  <c r="P21" i="1"/>
  <c r="J29" i="1"/>
  <c r="Q29" i="1" s="1"/>
  <c r="P29" i="1"/>
  <c r="J37" i="1"/>
  <c r="Q37" i="1" s="1"/>
  <c r="P37" i="1"/>
  <c r="J45" i="1"/>
  <c r="Q45" i="1" s="1"/>
  <c r="P45" i="1"/>
  <c r="J14" i="1"/>
  <c r="Q14" i="1" s="1"/>
  <c r="P14" i="1"/>
  <c r="J22" i="1"/>
  <c r="Q22" i="1" s="1"/>
  <c r="P22" i="1"/>
  <c r="J30" i="1"/>
  <c r="Q30" i="1" s="1"/>
  <c r="P30" i="1"/>
  <c r="J38" i="1"/>
  <c r="Q38" i="1" s="1"/>
  <c r="P38" i="1"/>
  <c r="G13" i="12"/>
  <c r="G12" i="12"/>
  <c r="G11" i="12"/>
  <c r="G10" i="12"/>
  <c r="G9" i="12"/>
  <c r="G8" i="12"/>
  <c r="G7" i="12"/>
  <c r="F14" i="12"/>
  <c r="E14" i="12"/>
  <c r="D14" i="12"/>
  <c r="C14" i="12"/>
  <c r="G14" i="12" l="1"/>
  <c r="P47" i="1"/>
  <c r="Q10" i="1"/>
  <c r="Q47" i="1" s="1"/>
  <c r="J47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<sst xmlns="http://schemas.openxmlformats.org/spreadsheetml/2006/main" count="1084" uniqueCount="915">
  <si>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</si>
  <si>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</si>
  <si>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</si>
  <si>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</si>
  <si>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</si>
  <si>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</si>
  <si>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</si>
  <si>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</si>
  <si>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</si>
  <si>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</si>
  <si>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</si>
  <si>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</si>
  <si>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</si>
  <si>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</si>
  <si>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</si>
  <si>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</si>
  <si>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</si>
  <si>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</si>
  <si>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</si>
  <si>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</si>
  <si>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</si>
  <si>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</si>
  <si>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</si>
  <si>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</si>
  <si>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</si>
  <si>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</si>
  <si>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</si>
  <si>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</si>
  <si>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</si>
  <si>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</si>
  <si>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</si>
  <si>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</si>
  <si>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</si>
  <si>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</si>
  <si>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</si>
  <si>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</si>
  <si>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</si>
  <si>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</si>
  <si>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</si>
  <si>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</si>
  <si>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</si>
  <si>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</si>
  <si>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</si>
  <si>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</si>
  <si>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</si>
  <si>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</si>
  <si>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</si>
  <si>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</si>
  <si>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</si>
  <si>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</si>
  <si>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</si>
  <si>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</si>
  <si>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</si>
  <si>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</si>
  <si>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</si>
  <si>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</si>
  <si>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</si>
  <si>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</si>
  <si>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</si>
  <si>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</si>
  <si>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</si>
  <si>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</si>
  <si>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</si>
  <si>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</si>
  <si>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</si>
  <si>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</si>
  <si>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</si>
  <si>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</si>
  <si>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</si>
  <si>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</si>
  <si>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</si>
  <si>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</si>
  <si>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</si>
  <si>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</si>
  <si>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</si>
  <si>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</si>
  <si>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</si>
  <si>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</si>
  <si>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</si>
  <si>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</si>
  <si>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</si>
  <si>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</si>
  <si>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</si>
  <si>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</si>
  <si>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</si>
  <si>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</si>
  <si>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</si>
  <si>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</si>
  <si>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</si>
  <si>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</si>
  <si>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</si>
  <si>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</si>
  <si>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</si>
  <si>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</si>
  <si>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</si>
  <si>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</si>
  <si>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</si>
  <si>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</si>
  <si>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</si>
  <si>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</si>
  <si>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</si>
  <si>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</si>
  <si>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</si>
  <si>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</si>
  <si>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</si>
  <si>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</si>
  <si>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</si>
  <si>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</si>
  <si>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</si>
  <si>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</si>
  <si>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</si>
  <si>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</si>
  <si>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</si>
  <si>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</si>
  <si>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</si>
  <si>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</si>
  <si>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</si>
  <si>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</si>
  <si>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</si>
  <si>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</si>
  <si>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</si>
  <si>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</si>
  <si>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</si>
  <si>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</si>
  <si>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</si>
  <si>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</si>
  <si>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</si>
  <si>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</si>
  <si>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</si>
  <si>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</si>
  <si>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</si>
  <si>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</si>
  <si>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</si>
  <si>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</si>
  <si>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</si>
  <si>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</si>
  <si>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</si>
  <si>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</si>
  <si>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</si>
  <si>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</si>
  <si>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</si>
  <si>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</si>
  <si>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</si>
  <si>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</si>
  <si>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</si>
  <si>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</si>
  <si>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</si>
  <si>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</si>
  <si>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</si>
  <si>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</si>
  <si>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</si>
  <si>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</si>
  <si>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</si>
  <si>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</si>
  <si>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</si>
  <si>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</si>
  <si>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</si>
  <si>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</si>
  <si>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</si>
  <si>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</si>
  <si>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</si>
  <si>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</si>
  <si>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</si>
  <si>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</si>
  <si>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</si>
  <si>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</si>
  <si>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</si>
  <si>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</si>
  <si>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</si>
  <si>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</si>
  <si>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</si>
  <si>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</si>
  <si>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</si>
  <si>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</si>
  <si>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</si>
  <si>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</si>
  <si>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</si>
  <si>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</si>
  <si>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</si>
  <si>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</si>
  <si>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</si>
  <si>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</si>
  <si>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</si>
  <si>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</si>
  <si>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</si>
  <si>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</si>
  <si>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</si>
  <si>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</si>
  <si>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</si>
  <si>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</si>
  <si>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</si>
  <si>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</si>
  <si>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</si>
  <si>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</si>
  <si>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</si>
  <si>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</si>
  <si>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</si>
  <si>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</si>
  <si>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</si>
  <si>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</si>
  <si>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</si>
  <si>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</si>
  <si>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</si>
  <si>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</si>
  <si>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</si>
  <si>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</si>
  <si>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</si>
  <si>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</si>
  <si>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</si>
  <si>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</si>
  <si>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</si>
  <si>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</si>
  <si>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</si>
  <si>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</si>
  <si>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</si>
  <si>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</si>
  <si>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</si>
  <si>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</si>
  <si>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</si>
  <si>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</si>
  <si>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</si>
  <si>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</si>
  <si>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</si>
  <si>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</si>
  <si>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</si>
  <si>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</si>
  <si>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</si>
  <si>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</si>
  <si>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</si>
  <si>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</si>
  <si>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</si>
  <si>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</si>
  <si>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</si>
  <si>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</si>
  <si>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</si>
  <si>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</si>
  <si>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</si>
  <si>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</si>
  <si>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</si>
  <si>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</si>
  <si>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</si>
  <si>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</si>
  <si>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</si>
  <si>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</si>
  <si>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</si>
  <si>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</si>
  <si>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</si>
  <si>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</si>
  <si>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</si>
  <si>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</si>
  <si>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</si>
  <si>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</si>
  <si>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</si>
  <si>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</si>
  <si>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</si>
  <si>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</si>
  <si>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</si>
  <si>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</si>
  <si>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</si>
  <si>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</si>
  <si>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</si>
  <si>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</si>
  <si>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</si>
  <si>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</si>
  <si>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</si>
  <si>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</si>
  <si>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</si>
  <si>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</si>
  <si>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</si>
  <si>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</si>
  <si>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</si>
  <si>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</si>
  <si>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</si>
  <si>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</si>
  <si>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</si>
  <si>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</si>
  <si>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</si>
  <si>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</si>
  <si>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</si>
  <si>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</si>
  <si>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</si>
  <si>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</si>
  <si>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</si>
  <si>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</si>
  <si>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</si>
  <si>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</si>
  <si>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</si>
  <si>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</si>
  <si>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</si>
  <si>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</si>
  <si>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</si>
  <si>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</si>
  <si>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</si>
  <si>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</si>
  <si>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</si>
  <si>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</si>
  <si>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</si>
  <si>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</si>
  <si>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</si>
  <si>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</si>
  <si>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</si>
  <si>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</si>
  <si>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</si>
  <si>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</si>
  <si>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</si>
  <si>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</si>
  <si>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</si>
  <si>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</si>
  <si>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</si>
  <si>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</si>
  <si>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</si>
  <si>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</si>
  <si>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</si>
  <si>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</si>
  <si>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</si>
  <si>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</si>
  <si>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</si>
  <si>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</si>
  <si>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</si>
  <si>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</si>
  <si>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</si>
  <si>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</si>
  <si>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</si>
  <si>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</si>
  <si>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</si>
  <si>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</si>
  <si>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</si>
  <si>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</si>
  <si>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</si>
  <si>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</si>
  <si>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</si>
  <si>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</si>
  <si>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</si>
  <si>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</si>
  <si>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</si>
  <si>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</si>
  <si>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</si>
  <si>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</si>
  <si>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</si>
  <si>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</si>
  <si>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</si>
  <si>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</si>
  <si>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</si>
  <si>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</si>
  <si>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</si>
  <si>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</si>
  <si>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</si>
  <si>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</si>
  <si>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</si>
  <si>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</si>
  <si>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</si>
  <si>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</si>
  <si>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</si>
  <si>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</si>
  <si>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</si>
  <si>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</si>
  <si>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</si>
  <si>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</si>
  <si>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</si>
  <si>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</si>
  <si>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</si>
  <si>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</si>
  <si>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</si>
  <si>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</si>
  <si>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</si>
  <si>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</si>
  <si>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</si>
  <si>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</si>
  <si>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</si>
  <si>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</si>
  <si>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</si>
  <si>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</si>
  <si>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</si>
  <si>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</si>
  <si>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</si>
  <si>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</si>
  <si>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</si>
  <si>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</si>
  <si>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</si>
  <si>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</si>
  <si>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</si>
  <si>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</si>
  <si>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</si>
  <si>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</si>
  <si>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</si>
  <si>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</si>
  <si>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</si>
  <si>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</si>
  <si>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</si>
  <si>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</si>
  <si>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</si>
  <si>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</si>
  <si>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</si>
  <si>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</si>
  <si>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</si>
  <si>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</si>
  <si>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</si>
  <si>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</si>
  <si>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</si>
  <si>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</si>
  <si>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</si>
  <si>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</si>
  <si>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</si>
  <si>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</si>
  <si>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</si>
  <si>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</si>
  <si>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</si>
  <si>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</si>
  <si>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</si>
  <si>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</si>
  <si>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</si>
  <si>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</si>
  <si>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</si>
  <si>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</si>
  <si>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</si>
  <si>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</si>
  <si>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</si>
  <si>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</si>
  <si>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</si>
  <si>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</si>
  <si>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</si>
  <si>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</si>
  <si>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</si>
  <si>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</si>
  <si>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</si>
  <si>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</si>
  <si>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</si>
  <si>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</si>
  <si>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</si>
  <si>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</si>
  <si>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</si>
  <si>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</si>
  <si>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</si>
  <si>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</si>
  <si>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</si>
  <si>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</si>
  <si>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</si>
  <si>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</si>
  <si>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</si>
  <si>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</si>
  <si>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</si>
  <si>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</si>
  <si>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</si>
  <si>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</si>
  <si>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</si>
  <si>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</si>
  <si>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</si>
  <si>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</si>
  <si>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</si>
  <si>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</si>
  <si>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</si>
  <si>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</si>
  <si>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</si>
  <si>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</si>
  <si>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</si>
  <si>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</si>
  <si>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</si>
  <si>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</si>
  <si>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</si>
  <si>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</si>
  <si>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</si>
  <si>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</si>
  <si>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</si>
  <si>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</si>
  <si>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</si>
  <si>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</si>
  <si>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</si>
  <si>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</si>
  <si>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</si>
  <si>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</si>
  <si>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</si>
  <si>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</si>
  <si>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</si>
  <si>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</si>
  <si>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</si>
  <si>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</si>
  <si>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</si>
  <si>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</si>
  <si>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</si>
  <si>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</si>
  <si>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</si>
  <si>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</si>
  <si>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</si>
  <si>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</si>
  <si>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</si>
  <si>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</si>
  <si>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</si>
  <si>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</si>
  <si>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</si>
  <si>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</si>
  <si>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</si>
  <si>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</si>
  <si>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</si>
  <si>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</si>
  <si>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</si>
  <si>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</si>
  <si>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</si>
  <si>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</si>
  <si>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</si>
  <si>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</si>
  <si>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</si>
  <si>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</si>
  <si>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</si>
  <si>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</si>
  <si>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</si>
  <si>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</si>
  <si>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</si>
  <si>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</si>
  <si>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</si>
  <si>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</si>
  <si>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</si>
  <si>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</si>
  <si>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</si>
  <si>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</si>
  <si>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</si>
  <si>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</si>
  <si>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</si>
  <si>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</si>
  <si>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</si>
  <si>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</si>
  <si>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</si>
  <si>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</si>
  <si>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</si>
  <si>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</si>
  <si>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</si>
  <si>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</si>
  <si>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</si>
  <si>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</si>
  <si>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</si>
  <si>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</si>
  <si>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</si>
  <si>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</si>
  <si>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</si>
  <si>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</si>
  <si>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</si>
  <si>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</si>
  <si>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</si>
  <si>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</si>
  <si>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</si>
  <si>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</si>
  <si>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</si>
  <si>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</si>
  <si>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</si>
  <si>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</si>
  <si>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</si>
  <si>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</si>
  <si>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</si>
  <si>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</si>
  <si>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</si>
  <si>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</si>
  <si>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</si>
  <si>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</si>
  <si>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</si>
  <si>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</si>
  <si>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</si>
  <si>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</si>
  <si>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</si>
  <si>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</si>
  <si>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</si>
  <si>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</si>
  <si>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</si>
  <si>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</si>
  <si>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</si>
  <si>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</si>
  <si>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</si>
  <si>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</si>
  <si>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</si>
  <si>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</si>
  <si>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</si>
  <si>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</si>
  <si>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</si>
  <si>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</si>
  <si>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</si>
  <si>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</si>
  <si>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</si>
  <si>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</si>
  <si>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</si>
  <si>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</si>
  <si>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</si>
  <si>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</si>
  <si>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</si>
  <si>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</si>
  <si>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</si>
  <si>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</si>
  <si>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</si>
  <si>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</si>
  <si>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</si>
  <si>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</si>
  <si>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</si>
  <si>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</si>
  <si>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</si>
  <si>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</si>
  <si>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</si>
  <si>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</si>
  <si>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</si>
  <si>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</si>
  <si>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</si>
  <si>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</si>
  <si>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</si>
  <si>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</si>
  <si>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</si>
  <si>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</si>
  <si>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</si>
  <si>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</si>
  <si>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</si>
  <si>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</si>
  <si>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</si>
  <si>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</si>
  <si>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</si>
  <si>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</si>
  <si>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</si>
  <si>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</si>
  <si>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</si>
  <si>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</si>
  <si>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</si>
  <si>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</si>
  <si>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</si>
  <si>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</si>
  <si>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</si>
  <si>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</si>
  <si>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</si>
  <si>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</si>
  <si>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</si>
  <si>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</si>
  <si>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</si>
  <si>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</si>
  <si>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</si>
  <si>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</si>
  <si>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</si>
  <si>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</si>
  <si>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</si>
  <si>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</si>
  <si>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</si>
  <si>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</si>
  <si>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</si>
  <si>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</si>
  <si>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</si>
  <si>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</si>
  <si>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</si>
  <si>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</si>
  <si>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</si>
  <si>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</si>
  <si>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</si>
  <si>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</si>
  <si>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</si>
  <si>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</si>
  <si>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</si>
  <si>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</si>
  <si>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</si>
  <si>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</si>
  <si>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</si>
  <si>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</si>
  <si>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</si>
  <si>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</si>
  <si>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</si>
  <si>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</si>
  <si>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</si>
  <si>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</si>
  <si>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</si>
  <si>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</si>
  <si>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</si>
  <si>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</si>
  <si>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</si>
  <si>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</si>
  <si>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</si>
  <si>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</si>
  <si>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</si>
  <si>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</si>
  <si>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</si>
  <si>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</si>
  <si>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</si>
  <si>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</si>
  <si>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</si>
  <si>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</si>
  <si>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</si>
  <si>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</si>
  <si>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</si>
  <si>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</si>
  <si>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</si>
  <si>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</si>
  <si>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</si>
  <si>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</si>
  <si>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</si>
  <si>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</si>
  <si>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</si>
  <si>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</si>
  <si>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</si>
  <si>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</si>
  <si>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</si>
  <si>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</si>
  <si>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</si>
  <si>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</si>
  <si>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</si>
  <si>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</si>
  <si>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</si>
  <si>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</si>
  <si>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</si>
  <si>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</si>
  <si>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</si>
  <si>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</si>
  <si>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</si>
  <si>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</si>
  <si>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</si>
  <si>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</si>
  <si>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</si>
  <si>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</si>
  <si>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</si>
  <si>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</si>
  <si>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</si>
  <si>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</si>
  <si>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</si>
  <si>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</si>
  <si>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</si>
  <si>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</si>
  <si>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</si>
  <si>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</si>
  <si>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</si>
  <si>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</si>
  <si>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</si>
  <si>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</si>
  <si>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</si>
  <si>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</si>
  <si>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</si>
  <si>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</si>
  <si>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</si>
  <si>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</si>
  <si>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</si>
  <si>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</si>
  <si>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</si>
  <si>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</si>
  <si>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</si>
  <si>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</si>
  <si>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</si>
  <si>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</si>
  <si>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</si>
  <si>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</si>
  <si>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</si>
  <si>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</si>
  <si>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</si>
  <si>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</si>
  <si>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</si>
  <si>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</si>
  <si>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</si>
  <si>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</si>
  <si>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</si>
  <si>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</si>
  <si>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</si>
  <si>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</si>
  <si>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</si>
  <si>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</si>
  <si>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</si>
  <si>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</si>
  <si>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</si>
  <si>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</si>
  <si>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</si>
  <si>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</si>
  <si>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</si>
  <si>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</si>
  <si>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</si>
  <si>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</si>
  <si>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</si>
  <si>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</si>
  <si>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</si>
  <si>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</si>
  <si>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</si>
  <si>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</si>
  <si>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</si>
  <si>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</si>
  <si>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</si>
  <si>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</si>
  <si>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</si>
  <si>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</si>
  <si>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</si>
  <si>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</si>
  <si>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</si>
  <si>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</si>
  <si>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</si>
  <si>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</si>
  <si>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</si>
  <si>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</si>
  <si>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</si>
  <si>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</si>
  <si>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</si>
  <si>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</si>
  <si>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</si>
  <si>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</si>
  <si>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</si>
  <si>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</si>
  <si>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</si>
  <si>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</si>
  <si>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</si>
  <si>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</si>
  <si>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</si>
  <si>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</si>
  <si>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</si>
  <si>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</si>
  <si>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</si>
  <si>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</si>
  <si>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</si>
  <si>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</si>
  <si>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</si>
  <si>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</si>
  <si>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</si>
  <si>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</si>
  <si>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</si>
  <si>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</si>
  <si>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</si>
  <si>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</si>
  <si>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</si>
  <si>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</si>
  <si>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</si>
  <si>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</si>
  <si>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</si>
  <si>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</si>
  <si>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</si>
  <si>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</si>
  <si>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</si>
  <si>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</si>
  <si>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</si>
  <si>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</si>
  <si>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</si>
  <si>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</si>
  <si>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</si>
  <si>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</si>
  <si>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</si>
  <si>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</si>
  <si>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</si>
  <si>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</si>
  <si>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</si>
  <si>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</si>
  <si>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</si>
  <si>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</si>
  <si>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</si>
  <si>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</si>
  <si>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</si>
  <si>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</si>
  <si>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</si>
  <si>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</si>
  <si>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</si>
  <si>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</si>
  <si>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</si>
  <si>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</si>
  <si>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</si>
  <si>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</si>
  <si>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</si>
  <si>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</si>
  <si>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</si>
  <si>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</si>
  <si>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</si>
  <si>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</si>
  <si>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</si>
  <si>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</si>
  <si>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</si>
  <si>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</si>
  <si>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</si>
  <si>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</si>
  <si>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</si>
  <si>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</si>
  <si>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</si>
  <si>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</si>
  <si>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</si>
  <si>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</si>
  <si>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</si>
  <si>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</si>
  <si>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</si>
  <si>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</si>
  <si>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</si>
  <si>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</si>
  <si>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</si>
  <si>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</si>
  <si>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</si>
  <si>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</si>
  <si>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</si>
  <si>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</si>
  <si>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</si>
  <si>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</si>
  <si>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</si>
  <si>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</si>
  <si>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</si>
  <si>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</si>
  <si>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</si>
  <si>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</si>
  <si>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</si>
  <si>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</si>
  <si>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</si>
  <si>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</si>
  <si>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</si>
  <si>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</si>
  <si>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</si>
  <si>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</si>
  <si>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</si>
  <si>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</si>
  <si>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</si>
  <si>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</si>
  <si>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</si>
  <si>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</si>
  <si>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</si>
  <si>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</si>
  <si>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</si>
  <si>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8 (4 + 5 +6+7)</t>
  </si>
  <si>
    <t>Summary of Gross Revenue Allocation by Federation Account Allocation Committee for the Month of October 2019 Shared in November, 2019</t>
  </si>
  <si>
    <t>Distribution of Revenue Allocation to FGN by Federation Account Allocation Committee for the Month of October, 2019 Shared in November, 2019</t>
  </si>
  <si>
    <t>Distribution of Revenue Allocation to State Governments by Federation Account Allocation Committee for the month of October,2019 Shared in November, 2019</t>
  </si>
  <si>
    <t>FCT- ABUJA</t>
  </si>
  <si>
    <t>Net VAT Allocation</t>
  </si>
  <si>
    <t>Exchange Gain Allocation</t>
  </si>
  <si>
    <t>FCT, ABUJA</t>
  </si>
  <si>
    <t>Total LGCs</t>
  </si>
  <si>
    <t>Summary of Distribution of Revenue Allocation to Local Government Councils by Federation Account Allocation Committee for the month of October , 2019 Shared in November, 2019</t>
  </si>
  <si>
    <t>8(3+4+5+6+7)</t>
  </si>
  <si>
    <t>16=6+11+12+13</t>
  </si>
  <si>
    <t>17=10+11+12+15</t>
  </si>
  <si>
    <t>Distribution of Revenue Allocation to Local Government Councils by Federation Account Allocation Committee for the Month of October, 2019 Shared in November, 2019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</si>
  <si>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</si>
  <si>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Solid Mineral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</si>
</sst>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.00_);_(* \(#,##0.00\);_(* &quot;-&quot;_);_(@_)"/>
    <numFmt numFmtId="167" formatCode="_(* #,##0_);_(* \(#,##0\);_(* &quot;-&quot;??_);_(@_)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b/>
      <sz val="11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1"/>
      <name val="Arial"/>
      <family val="2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6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5" fillId="0" borderId="0" xfId="0" applyFont="1" applyBorder="1" applyAlignme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7" fillId="0" borderId="1" xfId="1" applyFont="1" applyFill="1" applyBorder="1" applyAlignment="1">
      <alignment horizontal="right" wrapText="1"/>
    </xf>
    <xf numFmtId="164" fontId="18" fillId="0" borderId="1" xfId="1" applyFont="1" applyFill="1" applyBorder="1" applyAlignment="1">
      <alignment horizontal="right" wrapText="1"/>
    </xf>
    <xf numFmtId="164" fontId="21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9" fillId="0" borderId="0" xfId="1" applyFont="1" applyFill="1" applyBorder="1" applyAlignment="1"/>
    <xf numFmtId="164" fontId="20" fillId="0" borderId="0" xfId="1" applyFont="1" applyFill="1" applyBorder="1" applyAlignment="1">
      <alignment horizontal="right" wrapText="1"/>
    </xf>
    <xf numFmtId="0" fontId="23" fillId="0" borderId="0" xfId="0" applyFont="1"/>
    <xf numFmtId="0" fontId="24" fillId="0" borderId="0" xfId="0" applyFont="1" applyAlignment="1">
      <alignment horizontal="right"/>
    </xf>
    <xf numFmtId="0" fontId="23" fillId="0" borderId="0" xfId="0" applyFont="1" applyAlignment="1"/>
    <xf numFmtId="0" fontId="26" fillId="0" borderId="0" xfId="0" applyFont="1" applyAlignment="1"/>
    <xf numFmtId="0" fontId="24" fillId="0" borderId="9" xfId="0" applyFont="1" applyBorder="1" applyAlignment="1">
      <alignment horizontal="center"/>
    </xf>
    <xf numFmtId="0" fontId="24" fillId="0" borderId="9" xfId="0" applyFont="1" applyBorder="1" applyAlignment="1"/>
    <xf numFmtId="0" fontId="24" fillId="0" borderId="10" xfId="0" applyFont="1" applyBorder="1" applyAlignment="1"/>
    <xf numFmtId="0" fontId="24" fillId="0" borderId="10" xfId="0" applyFont="1" applyBorder="1" applyAlignment="1">
      <alignment vertical="center"/>
    </xf>
    <xf numFmtId="0" fontId="23" fillId="0" borderId="0" xfId="0" applyFont="1" applyBorder="1"/>
    <xf numFmtId="0" fontId="24" fillId="0" borderId="5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0" xfId="0" quotePrefix="1" applyFont="1" applyBorder="1" applyAlignment="1">
      <alignment horizontal="center"/>
    </xf>
    <xf numFmtId="0" fontId="27" fillId="0" borderId="1" xfId="0" applyFont="1" applyBorder="1"/>
    <xf numFmtId="164" fontId="24" fillId="0" borderId="0" xfId="1" applyFont="1" applyBorder="1" applyAlignment="1"/>
    <xf numFmtId="164" fontId="24" fillId="0" borderId="0" xfId="1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8" fillId="0" borderId="0" xfId="0" applyFont="1"/>
    <xf numFmtId="43" fontId="28" fillId="0" borderId="0" xfId="0" applyNumberFormat="1" applyFont="1" applyAlignment="1">
      <alignment horizontal="right"/>
    </xf>
    <xf numFmtId="165" fontId="14" fillId="0" borderId="11" xfId="2" applyNumberFormat="1" applyFont="1" applyFill="1" applyBorder="1" applyAlignment="1">
      <alignment horizontal="right" wrapText="1"/>
    </xf>
    <xf numFmtId="164" fontId="24" fillId="0" borderId="0" xfId="1" applyFont="1" applyAlignment="1">
      <alignment horizontal="center"/>
    </xf>
    <xf numFmtId="43" fontId="24" fillId="0" borderId="0" xfId="0" applyNumberFormat="1" applyFont="1" applyAlignment="1">
      <alignment horizontal="right"/>
    </xf>
    <xf numFmtId="0" fontId="29" fillId="0" borderId="1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27" fillId="0" borderId="5" xfId="0" quotePrefix="1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/>
    <xf numFmtId="164" fontId="19" fillId="0" borderId="6" xfId="1" applyFont="1" applyBorder="1"/>
    <xf numFmtId="164" fontId="19" fillId="0" borderId="1" xfId="1" applyFont="1" applyBorder="1"/>
    <xf numFmtId="164" fontId="19" fillId="0" borderId="0" xfId="1" applyFont="1" applyBorder="1"/>
    <xf numFmtId="164" fontId="23" fillId="0" borderId="0" xfId="0" applyNumberFormat="1" applyFont="1" applyBorder="1"/>
    <xf numFmtId="0" fontId="27" fillId="0" borderId="5" xfId="0" applyFont="1" applyBorder="1" applyAlignment="1"/>
    <xf numFmtId="164" fontId="27" fillId="0" borderId="0" xfId="1" applyFont="1" applyBorder="1"/>
    <xf numFmtId="164" fontId="23" fillId="0" borderId="0" xfId="0" applyNumberFormat="1" applyFont="1"/>
    <xf numFmtId="164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43" fontId="23" fillId="0" borderId="0" xfId="0" applyNumberFormat="1" applyFont="1" applyBorder="1"/>
    <xf numFmtId="0" fontId="31" fillId="0" borderId="0" xfId="0" applyFont="1" applyFill="1" applyBorder="1"/>
    <xf numFmtId="43" fontId="23" fillId="0" borderId="0" xfId="0" applyNumberFormat="1" applyFont="1"/>
    <xf numFmtId="0" fontId="29" fillId="0" borderId="0" xfId="0" applyFont="1"/>
    <xf numFmtId="164" fontId="28" fillId="0" borderId="1" xfId="1" applyFont="1" applyFill="1" applyBorder="1" applyAlignment="1"/>
    <xf numFmtId="0" fontId="27" fillId="0" borderId="1" xfId="0" quotePrefix="1" applyFont="1" applyBorder="1" applyAlignment="1">
      <alignment horizontal="center"/>
    </xf>
    <xf numFmtId="164" fontId="27" fillId="0" borderId="12" xfId="1" applyFont="1" applyBorder="1"/>
    <xf numFmtId="166" fontId="19" fillId="0" borderId="6" xfId="1" applyNumberFormat="1" applyFont="1" applyBorder="1"/>
    <xf numFmtId="0" fontId="24" fillId="0" borderId="7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39" fontId="1" fillId="0" borderId="5" xfId="0" applyNumberFormat="1" applyFont="1" applyBorder="1"/>
    <xf numFmtId="0" fontId="5" fillId="0" borderId="0" xfId="0" applyFont="1" applyAlignment="1">
      <alignment horizontal="center"/>
    </xf>
    <xf numFmtId="164" fontId="16" fillId="0" borderId="1" xfId="0" applyNumberFormat="1" applyFont="1" applyBorder="1"/>
    <xf numFmtId="164" fontId="34" fillId="0" borderId="1" xfId="1" applyFont="1" applyBorder="1"/>
    <xf numFmtId="167" fontId="38" fillId="0" borderId="1" xfId="1" applyNumberFormat="1" applyFont="1" applyBorder="1" applyAlignment="1">
      <alignment horizontal="left"/>
    </xf>
    <xf numFmtId="167" fontId="38" fillId="0" borderId="1" xfId="1" applyNumberFormat="1" applyFont="1" applyBorder="1" applyAlignment="1">
      <alignment horizontal="left" vertical="top"/>
    </xf>
    <xf numFmtId="164" fontId="38" fillId="0" borderId="1" xfId="1" applyFont="1" applyBorder="1" applyAlignment="1">
      <alignment horizontal="left" vertical="top"/>
    </xf>
    <xf numFmtId="164" fontId="38" fillId="0" borderId="1" xfId="1" applyFont="1" applyBorder="1" applyAlignment="1">
      <alignment horizontal="center"/>
    </xf>
    <xf numFmtId="164" fontId="39" fillId="0" borderId="1" xfId="1" applyFont="1" applyBorder="1"/>
    <xf numFmtId="164" fontId="39" fillId="0" borderId="1" xfId="1" applyFont="1" applyBorder="1" applyAlignment="1">
      <alignment wrapText="1"/>
    </xf>
    <xf numFmtId="164" fontId="39" fillId="0" borderId="1" xfId="1" applyFont="1" applyBorder="1" applyAlignment="1">
      <alignment horizontal="center" wrapText="1"/>
    </xf>
    <xf numFmtId="164" fontId="39" fillId="0" borderId="1" xfId="1" applyFont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164" fontId="28" fillId="0" borderId="1" xfId="1" applyFont="1" applyBorder="1"/>
    <xf numFmtId="167" fontId="28" fillId="0" borderId="1" xfId="1" applyNumberFormat="1" applyFont="1" applyBorder="1" applyAlignment="1">
      <alignment horizontal="left"/>
    </xf>
    <xf numFmtId="167" fontId="28" fillId="0" borderId="1" xfId="1" applyNumberFormat="1" applyFont="1" applyBorder="1"/>
    <xf numFmtId="164" fontId="38" fillId="0" borderId="1" xfId="1" applyFont="1" applyBorder="1"/>
    <xf numFmtId="164" fontId="24" fillId="0" borderId="1" xfId="1" applyFont="1" applyBorder="1"/>
    <xf numFmtId="164" fontId="2" fillId="0" borderId="7" xfId="1" applyFont="1" applyBorder="1"/>
    <xf numFmtId="0" fontId="1" fillId="0" borderId="0" xfId="0" applyFont="1"/>
    <xf numFmtId="0" fontId="3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/>
    </xf>
    <xf numFmtId="164" fontId="36" fillId="0" borderId="5" xfId="1" applyFont="1" applyBorder="1" applyAlignment="1">
      <alignment horizontal="center"/>
    </xf>
    <xf numFmtId="164" fontId="36" fillId="0" borderId="8" xfId="1" applyFont="1" applyBorder="1" applyAlignment="1">
      <alignment horizontal="center"/>
    </xf>
    <xf numFmtId="164" fontId="36" fillId="0" borderId="2" xfId="1" applyFont="1" applyBorder="1" applyAlignment="1">
      <alignment horizontal="center"/>
    </xf>
    <xf numFmtId="0" fontId="37" fillId="0" borderId="1" xfId="0" applyFont="1" applyBorder="1" applyAlignment="1">
      <alignment horizontal="center" wrapText="1"/>
    </xf>
    <xf numFmtId="167" fontId="28" fillId="0" borderId="1" xfId="1" applyNumberFormat="1" applyFont="1" applyBorder="1" applyAlignment="1">
      <alignment horizontal="center"/>
    </xf>
    <xf numFmtId="164" fontId="38" fillId="0" borderId="5" xfId="1" applyFont="1" applyBorder="1" applyAlignment="1">
      <alignment horizontal="left"/>
    </xf>
    <xf numFmtId="164" fontId="38" fillId="0" borderId="8" xfId="1" applyFont="1" applyBorder="1" applyAlignment="1">
      <alignment horizontal="left"/>
    </xf>
    <xf numFmtId="164" fontId="38" fillId="0" borderId="2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12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796</v>
      </c>
      <c r="F3" t="s">
        <v>797</v>
      </c>
    </row>
    <row r="4" spans="1:8" ht="23.1" customHeight="1" x14ac:dyDescent="0.2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 x14ac:dyDescent="0.2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6" t="e">
        <f>LOOKUP(C5,A8:B19)</f>
        <v>#REF!</v>
      </c>
      <c r="F6" s="36" t="e">
        <f>IF(G5=1,LOOKUP(G5,E8:F19),LOOKUP(G5,A8:B19))</f>
        <v>#REF!</v>
      </c>
    </row>
    <row r="8" spans="1:8" x14ac:dyDescent="0.2">
      <c r="A8">
        <v>1</v>
      </c>
      <c r="B8" s="37" t="e">
        <f>D8&amp;"-"&amp;RIGHT(B$5,2)</f>
        <v>#REF!</v>
      </c>
      <c r="D8" s="35" t="s">
        <v>806</v>
      </c>
      <c r="E8">
        <v>1</v>
      </c>
      <c r="F8" s="37" t="e">
        <f>D8&amp;"-"&amp;RIGHT(F$5,2)</f>
        <v>#REF!</v>
      </c>
    </row>
    <row r="9" spans="1:8" x14ac:dyDescent="0.2">
      <c r="A9">
        <v>2</v>
      </c>
      <c r="B9" s="37" t="e">
        <f t="shared" ref="B9:B19" si="0">D9&amp;"-"&amp;RIGHT(B$5,2)</f>
        <v>#REF!</v>
      </c>
      <c r="D9" s="35" t="s">
        <v>807</v>
      </c>
      <c r="E9">
        <v>2</v>
      </c>
      <c r="F9" s="37" t="e">
        <f t="shared" ref="F9:F19" si="1">D9&amp;"-"&amp;RIGHT(F$5,2)</f>
        <v>#REF!</v>
      </c>
    </row>
    <row r="10" spans="1:8" x14ac:dyDescent="0.2">
      <c r="A10">
        <v>3</v>
      </c>
      <c r="B10" s="37" t="e">
        <f t="shared" si="0"/>
        <v>#REF!</v>
      </c>
      <c r="D10" s="35" t="s">
        <v>808</v>
      </c>
      <c r="E10">
        <v>3</v>
      </c>
      <c r="F10" s="37" t="e">
        <f t="shared" si="1"/>
        <v>#REF!</v>
      </c>
    </row>
    <row r="11" spans="1:8" x14ac:dyDescent="0.2">
      <c r="A11">
        <v>4</v>
      </c>
      <c r="B11" s="37" t="e">
        <f t="shared" si="0"/>
        <v>#REF!</v>
      </c>
      <c r="D11" s="35" t="s">
        <v>809</v>
      </c>
      <c r="E11">
        <v>4</v>
      </c>
      <c r="F11" s="37" t="e">
        <f t="shared" si="1"/>
        <v>#REF!</v>
      </c>
    </row>
    <row r="12" spans="1:8" x14ac:dyDescent="0.2">
      <c r="A12">
        <v>5</v>
      </c>
      <c r="B12" s="37" t="e">
        <f t="shared" si="0"/>
        <v>#REF!</v>
      </c>
      <c r="D12" s="35" t="s">
        <v>798</v>
      </c>
      <c r="E12">
        <v>5</v>
      </c>
      <c r="F12" s="37" t="e">
        <f t="shared" si="1"/>
        <v>#REF!</v>
      </c>
    </row>
    <row r="13" spans="1:8" x14ac:dyDescent="0.2">
      <c r="A13">
        <v>6</v>
      </c>
      <c r="B13" s="37" t="e">
        <f t="shared" si="0"/>
        <v>#REF!</v>
      </c>
      <c r="D13" s="35" t="s">
        <v>799</v>
      </c>
      <c r="E13">
        <v>6</v>
      </c>
      <c r="F13" s="37" t="e">
        <f t="shared" si="1"/>
        <v>#REF!</v>
      </c>
    </row>
    <row r="14" spans="1:8" x14ac:dyDescent="0.2">
      <c r="A14">
        <v>7</v>
      </c>
      <c r="B14" s="37" t="e">
        <f t="shared" si="0"/>
        <v>#REF!</v>
      </c>
      <c r="D14" s="35" t="s">
        <v>800</v>
      </c>
      <c r="E14">
        <v>7</v>
      </c>
      <c r="F14" s="37" t="e">
        <f t="shared" si="1"/>
        <v>#REF!</v>
      </c>
    </row>
    <row r="15" spans="1:8" x14ac:dyDescent="0.2">
      <c r="A15">
        <v>8</v>
      </c>
      <c r="B15" s="37" t="e">
        <f t="shared" si="0"/>
        <v>#REF!</v>
      </c>
      <c r="D15" s="35" t="s">
        <v>801</v>
      </c>
      <c r="E15">
        <v>8</v>
      </c>
      <c r="F15" s="37" t="e">
        <f t="shared" si="1"/>
        <v>#REF!</v>
      </c>
    </row>
    <row r="16" spans="1:8" x14ac:dyDescent="0.2">
      <c r="A16">
        <v>9</v>
      </c>
      <c r="B16" s="37" t="e">
        <f t="shared" si="0"/>
        <v>#REF!</v>
      </c>
      <c r="D16" s="35" t="s">
        <v>802</v>
      </c>
      <c r="E16">
        <v>9</v>
      </c>
      <c r="F16" s="37" t="e">
        <f t="shared" si="1"/>
        <v>#REF!</v>
      </c>
    </row>
    <row r="17" spans="1:6" x14ac:dyDescent="0.2">
      <c r="A17">
        <v>10</v>
      </c>
      <c r="B17" s="37" t="e">
        <f t="shared" si="0"/>
        <v>#REF!</v>
      </c>
      <c r="D17" s="35" t="s">
        <v>803</v>
      </c>
      <c r="E17">
        <v>10</v>
      </c>
      <c r="F17" s="37" t="e">
        <f t="shared" si="1"/>
        <v>#REF!</v>
      </c>
    </row>
    <row r="18" spans="1:6" x14ac:dyDescent="0.2">
      <c r="A18">
        <v>11</v>
      </c>
      <c r="B18" s="37" t="e">
        <f t="shared" si="0"/>
        <v>#REF!</v>
      </c>
      <c r="D18" s="35" t="s">
        <v>804</v>
      </c>
      <c r="E18">
        <v>11</v>
      </c>
      <c r="F18" s="37" t="e">
        <f t="shared" si="1"/>
        <v>#REF!</v>
      </c>
    </row>
    <row r="19" spans="1:6" x14ac:dyDescent="0.2">
      <c r="A19">
        <v>12</v>
      </c>
      <c r="B19" s="37" t="e">
        <f t="shared" si="0"/>
        <v>#REF!</v>
      </c>
      <c r="D19" s="35" t="s">
        <v>805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opLeftCell="A25" zoomScale="98" zoomScaleNormal="98" workbookViewId="0">
      <selection activeCell="A29" sqref="A29:XFD41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4" width="27.5703125" customWidth="1"/>
    <col min="5" max="5" width="26.7109375" customWidth="1"/>
    <col min="6" max="6" width="27.5703125" customWidth="1"/>
    <col min="7" max="7" width="26.5703125" customWidth="1"/>
    <col min="8" max="8" width="28.42578125" bestFit="1" customWidth="1"/>
    <col min="9" max="9" width="26" customWidth="1"/>
    <col min="10" max="10" width="28.85546875" customWidth="1"/>
    <col min="11" max="11" width="25.28515625" customWidth="1"/>
    <col min="12" max="12" width="23.42578125" bestFit="1" customWidth="1"/>
    <col min="14" max="15" width="9.140625" hidden="1" customWidth="1"/>
  </cols>
  <sheetData>
    <row r="1" spans="1:17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38"/>
      <c r="M1" s="38"/>
      <c r="P1" s="38"/>
      <c r="Q1" s="38"/>
    </row>
    <row r="2" spans="1:17" ht="18.75" x14ac:dyDescent="0.3">
      <c r="A2" s="51"/>
      <c r="B2" s="51"/>
      <c r="C2" s="51"/>
      <c r="D2" s="52"/>
      <c r="E2" s="52"/>
      <c r="F2" s="52"/>
      <c r="G2" s="52"/>
      <c r="H2" s="53"/>
      <c r="I2" s="53"/>
      <c r="J2" s="53"/>
      <c r="K2" s="53"/>
      <c r="L2" s="39"/>
      <c r="M2" s="39"/>
      <c r="N2" s="39"/>
      <c r="O2" s="39"/>
      <c r="P2" s="39"/>
    </row>
    <row r="3" spans="1:17" ht="26.25" x14ac:dyDescent="0.4">
      <c r="A3" s="127" t="s">
        <v>900</v>
      </c>
      <c r="B3" s="127"/>
      <c r="C3" s="127"/>
      <c r="D3" s="127"/>
      <c r="E3" s="127"/>
      <c r="F3" s="127"/>
      <c r="G3" s="127"/>
      <c r="H3" s="127"/>
      <c r="I3" s="127"/>
      <c r="J3" s="54"/>
      <c r="K3" s="54"/>
      <c r="L3" s="40"/>
      <c r="M3" s="40"/>
      <c r="N3" s="40"/>
      <c r="O3" s="40"/>
      <c r="P3" s="40"/>
      <c r="Q3" s="40"/>
    </row>
    <row r="4" spans="1:17" ht="18.75" x14ac:dyDescent="0.3">
      <c r="A4" s="51"/>
      <c r="B4" s="51"/>
      <c r="C4" s="55"/>
      <c r="D4" s="56"/>
      <c r="E4" s="56"/>
      <c r="F4" s="56"/>
      <c r="G4" s="56"/>
      <c r="H4" s="57"/>
      <c r="I4" s="58"/>
      <c r="J4" s="59"/>
      <c r="K4" s="59"/>
    </row>
    <row r="5" spans="1:17" ht="66" customHeight="1" x14ac:dyDescent="0.3">
      <c r="A5" s="60" t="s">
        <v>0</v>
      </c>
      <c r="B5" s="60" t="s">
        <v>13</v>
      </c>
      <c r="C5" s="60" t="s">
        <v>880</v>
      </c>
      <c r="D5" s="60" t="s">
        <v>22</v>
      </c>
      <c r="E5" s="61" t="s">
        <v>914</v>
      </c>
      <c r="F5" s="62" t="s">
        <v>881</v>
      </c>
      <c r="G5" s="62" t="s">
        <v>882</v>
      </c>
      <c r="H5" s="63"/>
      <c r="I5" s="63"/>
      <c r="J5" s="63"/>
      <c r="K5" s="51"/>
    </row>
    <row r="6" spans="1:17" ht="18.75" x14ac:dyDescent="0.3">
      <c r="A6" s="62"/>
      <c r="B6" s="62"/>
      <c r="C6" s="64" t="s">
        <v>898</v>
      </c>
      <c r="D6" s="64" t="s">
        <v>898</v>
      </c>
      <c r="E6" s="64" t="s">
        <v>898</v>
      </c>
      <c r="F6" s="64" t="s">
        <v>898</v>
      </c>
      <c r="G6" s="65" t="s">
        <v>898</v>
      </c>
      <c r="H6" s="66"/>
      <c r="I6" s="66"/>
      <c r="J6" s="66"/>
      <c r="K6" s="51"/>
    </row>
    <row r="7" spans="1:17" ht="18.75" x14ac:dyDescent="0.3">
      <c r="A7" s="67">
        <v>1</v>
      </c>
      <c r="B7" s="67" t="s">
        <v>883</v>
      </c>
      <c r="C7" s="43">
        <v>276122893511.44263</v>
      </c>
      <c r="D7" s="43">
        <v>520171539.80299997</v>
      </c>
      <c r="E7" s="43">
        <v>3987455533.4597998</v>
      </c>
      <c r="F7" s="43">
        <v>15107043274.002001</v>
      </c>
      <c r="G7" s="99">
        <f>SUM(C7:F7)</f>
        <v>295737563858.7074</v>
      </c>
      <c r="H7" s="49"/>
      <c r="I7" s="68"/>
      <c r="J7" s="69"/>
      <c r="K7" s="51"/>
    </row>
    <row r="8" spans="1:17" ht="18.75" x14ac:dyDescent="0.3">
      <c r="A8" s="67">
        <v>2</v>
      </c>
      <c r="B8" s="67" t="s">
        <v>884</v>
      </c>
      <c r="C8" s="43">
        <v>140053221614.0043</v>
      </c>
      <c r="D8" s="43">
        <v>263837956.4073</v>
      </c>
      <c r="E8" s="43">
        <v>2022490733.7518001</v>
      </c>
      <c r="F8" s="43">
        <v>50356810913.339996</v>
      </c>
      <c r="G8" s="99">
        <f t="shared" ref="G8:G13" si="0">SUM(C8:F8)</f>
        <v>192696361217.50339</v>
      </c>
      <c r="H8" s="49"/>
      <c r="I8" s="68"/>
      <c r="J8" s="69"/>
      <c r="K8" s="51"/>
    </row>
    <row r="9" spans="1:17" ht="18.75" x14ac:dyDescent="0.3">
      <c r="A9" s="67">
        <v>3</v>
      </c>
      <c r="B9" s="67" t="s">
        <v>885</v>
      </c>
      <c r="C9" s="43">
        <v>107975163370.0782</v>
      </c>
      <c r="D9" s="43">
        <v>203408005.31400001</v>
      </c>
      <c r="E9" s="43">
        <v>1559255580.6619</v>
      </c>
      <c r="F9" s="43">
        <v>35249767639.337997</v>
      </c>
      <c r="G9" s="99">
        <f t="shared" si="0"/>
        <v>144987594595.39209</v>
      </c>
      <c r="H9" s="49"/>
      <c r="I9" s="68"/>
      <c r="J9" s="69"/>
      <c r="K9" s="51"/>
    </row>
    <row r="10" spans="1:17" ht="18.75" x14ac:dyDescent="0.3">
      <c r="A10" s="67">
        <v>4</v>
      </c>
      <c r="B10" s="67" t="s">
        <v>886</v>
      </c>
      <c r="C10" s="43">
        <v>47913389151.669998</v>
      </c>
      <c r="D10" s="43">
        <v>119687670.2957</v>
      </c>
      <c r="E10" s="43">
        <v>1131030161.1765001</v>
      </c>
      <c r="F10" s="43">
        <v>0</v>
      </c>
      <c r="G10" s="99">
        <f t="shared" si="0"/>
        <v>49164106983.142197</v>
      </c>
      <c r="H10" s="49"/>
      <c r="I10" s="68"/>
      <c r="J10" s="69"/>
      <c r="K10" s="51"/>
    </row>
    <row r="11" spans="1:17" ht="18.75" x14ac:dyDescent="0.3">
      <c r="A11" s="67">
        <v>5</v>
      </c>
      <c r="B11" s="67" t="s">
        <v>887</v>
      </c>
      <c r="C11" s="43">
        <v>5405805329.2299995</v>
      </c>
      <c r="D11" s="44">
        <v>0</v>
      </c>
      <c r="E11" s="43">
        <v>0</v>
      </c>
      <c r="F11" s="43">
        <v>566023642.59000003</v>
      </c>
      <c r="G11" s="99">
        <f t="shared" si="0"/>
        <v>5971828971.8199997</v>
      </c>
      <c r="H11" s="49"/>
      <c r="I11" s="68"/>
      <c r="J11" s="69"/>
      <c r="K11" s="51"/>
    </row>
    <row r="12" spans="1:17" ht="18.75" x14ac:dyDescent="0.3">
      <c r="A12" s="67">
        <v>6</v>
      </c>
      <c r="B12" s="70" t="s">
        <v>896</v>
      </c>
      <c r="C12" s="43">
        <v>5494440891.9700003</v>
      </c>
      <c r="D12" s="44">
        <v>0</v>
      </c>
      <c r="E12" s="43">
        <v>0</v>
      </c>
      <c r="F12" s="43">
        <v>3630377266.8499999</v>
      </c>
      <c r="G12" s="99">
        <f t="shared" si="0"/>
        <v>9124818158.8199997</v>
      </c>
      <c r="H12" s="49"/>
      <c r="I12" s="68"/>
      <c r="J12" s="69"/>
      <c r="K12" s="51"/>
    </row>
    <row r="13" spans="1:17" ht="18.75" x14ac:dyDescent="0.3">
      <c r="A13" s="67">
        <v>7</v>
      </c>
      <c r="B13" s="67" t="s">
        <v>897</v>
      </c>
      <c r="C13" s="43">
        <v>4337137885.79</v>
      </c>
      <c r="D13" s="44">
        <v>0</v>
      </c>
      <c r="E13" s="43">
        <v>0</v>
      </c>
      <c r="F13" s="43">
        <v>0</v>
      </c>
      <c r="G13" s="99">
        <f t="shared" si="0"/>
        <v>4337137885.79</v>
      </c>
      <c r="H13" s="49"/>
      <c r="I13" s="68"/>
      <c r="J13" s="69"/>
      <c r="K13" s="51"/>
    </row>
    <row r="14" spans="1:17" ht="18.75" x14ac:dyDescent="0.3">
      <c r="A14" s="67"/>
      <c r="B14" s="67" t="s">
        <v>882</v>
      </c>
      <c r="C14" s="45">
        <f>SUM(C7:C13)</f>
        <v>587302051754.18506</v>
      </c>
      <c r="D14" s="45">
        <f t="shared" ref="D14:E14" si="1">SUM(D7:D13)</f>
        <v>1107105171.8199999</v>
      </c>
      <c r="E14" s="45">
        <f t="shared" si="1"/>
        <v>8700232009.0499992</v>
      </c>
      <c r="F14" s="45">
        <f>SUM(F7:F13)</f>
        <v>104910022736.12</v>
      </c>
      <c r="G14" s="45">
        <f>SUM(G7:G13)</f>
        <v>702019411671.17505</v>
      </c>
      <c r="H14" s="50"/>
      <c r="I14" s="68"/>
      <c r="J14" s="68"/>
      <c r="K14" s="51"/>
    </row>
    <row r="15" spans="1:17" ht="18.75" x14ac:dyDescent="0.3">
      <c r="A15" s="71"/>
      <c r="B15" s="72"/>
      <c r="C15" s="73"/>
      <c r="D15" s="74"/>
      <c r="E15" s="74"/>
      <c r="F15" s="74"/>
      <c r="G15" s="74"/>
      <c r="H15" s="74"/>
      <c r="I15" s="74"/>
      <c r="J15" s="69"/>
      <c r="K15" s="69"/>
    </row>
    <row r="16" spans="1:17" ht="18.75" x14ac:dyDescent="0.3">
      <c r="A16" s="71"/>
      <c r="B16" s="51"/>
      <c r="C16" s="74"/>
      <c r="D16" s="75"/>
      <c r="E16" s="75"/>
      <c r="F16" s="52"/>
      <c r="G16" s="52"/>
      <c r="H16" s="74"/>
      <c r="I16" s="74"/>
      <c r="J16" s="74"/>
      <c r="K16" s="74"/>
    </row>
    <row r="17" spans="1:11" ht="16.5" x14ac:dyDescent="0.25">
      <c r="A17" s="128" t="s">
        <v>901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2">
      <c r="A19" s="76"/>
      <c r="B19" s="76">
        <v>1</v>
      </c>
      <c r="C19" s="76">
        <v>2</v>
      </c>
      <c r="D19" s="76">
        <v>3</v>
      </c>
      <c r="E19" s="76" t="s">
        <v>888</v>
      </c>
      <c r="F19" s="77">
        <v>5</v>
      </c>
      <c r="G19" s="76">
        <v>6</v>
      </c>
      <c r="H19" s="77">
        <v>7</v>
      </c>
      <c r="I19" s="76" t="s">
        <v>899</v>
      </c>
      <c r="J19" s="78"/>
      <c r="K19" s="59"/>
    </row>
    <row r="20" spans="1:11" ht="53.25" customHeight="1" x14ac:dyDescent="0.3">
      <c r="A20" s="61" t="s">
        <v>0</v>
      </c>
      <c r="B20" s="61" t="s">
        <v>13</v>
      </c>
      <c r="C20" s="103" t="s">
        <v>4</v>
      </c>
      <c r="D20" s="61" t="s">
        <v>889</v>
      </c>
      <c r="E20" s="61" t="s">
        <v>11</v>
      </c>
      <c r="F20" s="60" t="s">
        <v>22</v>
      </c>
      <c r="G20" s="61" t="s">
        <v>914</v>
      </c>
      <c r="H20" s="60" t="s">
        <v>881</v>
      </c>
      <c r="I20" s="61" t="s">
        <v>12</v>
      </c>
      <c r="J20" s="79"/>
      <c r="K20" s="80"/>
    </row>
    <row r="21" spans="1:11" ht="15.75" x14ac:dyDescent="0.25">
      <c r="A21" s="83"/>
      <c r="B21" s="83"/>
      <c r="C21" s="81" t="s">
        <v>898</v>
      </c>
      <c r="D21" s="81" t="s">
        <v>898</v>
      </c>
      <c r="E21" s="81" t="s">
        <v>898</v>
      </c>
      <c r="F21" s="81" t="s">
        <v>898</v>
      </c>
      <c r="G21" s="81" t="s">
        <v>898</v>
      </c>
      <c r="H21" s="81" t="s">
        <v>898</v>
      </c>
      <c r="I21" s="100" t="s">
        <v>898</v>
      </c>
      <c r="J21" s="82"/>
      <c r="K21" s="82"/>
    </row>
    <row r="22" spans="1:11" ht="15.75" x14ac:dyDescent="0.25">
      <c r="A22" s="83">
        <v>1</v>
      </c>
      <c r="B22" s="84" t="s">
        <v>890</v>
      </c>
      <c r="C22" s="86">
        <v>254213370070.32971</v>
      </c>
      <c r="D22" s="102">
        <v>44441361755.110001</v>
      </c>
      <c r="E22" s="85">
        <f>C22-D22</f>
        <v>209772008315.21973</v>
      </c>
      <c r="F22" s="85">
        <v>478897488.23930001</v>
      </c>
      <c r="G22" s="85">
        <v>3671062896.2185998</v>
      </c>
      <c r="H22" s="85">
        <v>14099907055.735201</v>
      </c>
      <c r="I22" s="86">
        <f>E22+F22+G22+H22</f>
        <v>228021875755.41281</v>
      </c>
      <c r="J22" s="87"/>
      <c r="K22" s="88"/>
    </row>
    <row r="23" spans="1:11" ht="15.75" x14ac:dyDescent="0.25">
      <c r="A23" s="83">
        <v>2</v>
      </c>
      <c r="B23" s="84" t="s">
        <v>891</v>
      </c>
      <c r="C23" s="44">
        <v>5241512784.9553003</v>
      </c>
      <c r="D23" s="85">
        <v>0</v>
      </c>
      <c r="E23" s="85">
        <f t="shared" ref="E23:E26" si="2">C23-D23</f>
        <v>5241512784.9553003</v>
      </c>
      <c r="F23" s="85">
        <v>9874175.0152000003</v>
      </c>
      <c r="G23" s="85">
        <v>75692018.478699997</v>
      </c>
      <c r="H23" s="85">
        <v>0</v>
      </c>
      <c r="I23" s="86">
        <f t="shared" ref="I23:I26" si="3">E23+F23+G23+H23</f>
        <v>5327078978.4491997</v>
      </c>
      <c r="J23" s="87"/>
      <c r="K23" s="88"/>
    </row>
    <row r="24" spans="1:11" ht="15.75" x14ac:dyDescent="0.25">
      <c r="A24" s="83">
        <v>3</v>
      </c>
      <c r="B24" s="84" t="s">
        <v>892</v>
      </c>
      <c r="C24" s="86">
        <v>2620756392.4776001</v>
      </c>
      <c r="D24" s="85">
        <v>0</v>
      </c>
      <c r="E24" s="85">
        <f t="shared" si="2"/>
        <v>2620756392.4776001</v>
      </c>
      <c r="F24" s="85">
        <v>4937087.5076000001</v>
      </c>
      <c r="G24" s="85">
        <v>37846009.239399999</v>
      </c>
      <c r="H24" s="85">
        <v>0</v>
      </c>
      <c r="I24" s="86">
        <f t="shared" si="3"/>
        <v>2663539489.2245998</v>
      </c>
      <c r="J24" s="87"/>
      <c r="K24" s="88"/>
    </row>
    <row r="25" spans="1:11" ht="15.75" x14ac:dyDescent="0.25">
      <c r="A25" s="83">
        <v>4</v>
      </c>
      <c r="B25" s="84" t="s">
        <v>893</v>
      </c>
      <c r="C25" s="86">
        <v>8805741478.7248001</v>
      </c>
      <c r="D25" s="85">
        <v>0</v>
      </c>
      <c r="E25" s="85">
        <f t="shared" si="2"/>
        <v>8805741478.7248001</v>
      </c>
      <c r="F25" s="85">
        <v>16588614.025599999</v>
      </c>
      <c r="G25" s="85">
        <v>127162591.0443</v>
      </c>
      <c r="H25" s="85">
        <v>0</v>
      </c>
      <c r="I25" s="86">
        <f t="shared" si="3"/>
        <v>8949492683.7947006</v>
      </c>
      <c r="J25" s="87"/>
      <c r="K25" s="88"/>
    </row>
    <row r="26" spans="1:11" ht="15.75" x14ac:dyDescent="0.25">
      <c r="A26" s="83">
        <v>5</v>
      </c>
      <c r="B26" s="83" t="s">
        <v>894</v>
      </c>
      <c r="C26" s="44">
        <v>5241512784.9553003</v>
      </c>
      <c r="D26" s="85">
        <v>37085313.240000002</v>
      </c>
      <c r="E26" s="85">
        <f t="shared" si="2"/>
        <v>5204427471.7153006</v>
      </c>
      <c r="F26" s="85">
        <v>9874175.0152000003</v>
      </c>
      <c r="G26" s="85">
        <v>75692018.478699997</v>
      </c>
      <c r="H26" s="85">
        <v>1007136218.2668</v>
      </c>
      <c r="I26" s="86">
        <f t="shared" si="3"/>
        <v>6297129883.4759998</v>
      </c>
      <c r="J26" s="87"/>
      <c r="K26" s="88"/>
    </row>
    <row r="27" spans="1:11" ht="16.5" thickBot="1" x14ac:dyDescent="0.3">
      <c r="A27" s="83"/>
      <c r="B27" s="89" t="s">
        <v>895</v>
      </c>
      <c r="C27" s="101">
        <f>SUM(C22:C26)</f>
        <v>276122893511.44269</v>
      </c>
      <c r="D27" s="101">
        <f>SUM(D22:D26)</f>
        <v>44478447068.349998</v>
      </c>
      <c r="E27" s="101">
        <f>SUM(E22:E26)</f>
        <v>231644446443.09271</v>
      </c>
      <c r="F27" s="101">
        <f t="shared" ref="F27:I27" si="4">SUM(F22:F26)</f>
        <v>520171539.80290008</v>
      </c>
      <c r="G27" s="101">
        <f t="shared" si="4"/>
        <v>3987455533.4597001</v>
      </c>
      <c r="H27" s="101">
        <f t="shared" si="4"/>
        <v>15107043274.002001</v>
      </c>
      <c r="I27" s="101">
        <f t="shared" si="4"/>
        <v>251259116790.35733</v>
      </c>
      <c r="J27" s="90"/>
      <c r="K27" s="90"/>
    </row>
    <row r="28" spans="1:11" ht="13.5" thickTop="1" x14ac:dyDescent="0.2">
      <c r="A28" s="51"/>
      <c r="B28" s="51"/>
      <c r="C28" s="51"/>
      <c r="D28" s="91"/>
      <c r="E28" s="91"/>
      <c r="F28" s="92"/>
      <c r="G28" s="93"/>
      <c r="H28" s="93"/>
      <c r="I28" s="94"/>
      <c r="J28" s="95"/>
      <c r="K28" s="88"/>
    </row>
    <row r="29" spans="1:11" ht="23.25" x14ac:dyDescent="0.35">
      <c r="A29" s="96"/>
      <c r="B29" s="51"/>
      <c r="C29" s="51"/>
      <c r="D29" s="51"/>
      <c r="E29" s="91"/>
      <c r="F29" s="91"/>
      <c r="G29" s="51"/>
      <c r="H29" s="97"/>
      <c r="I29" s="97"/>
      <c r="J29" s="51"/>
      <c r="K29" s="91"/>
    </row>
    <row r="30" spans="1:11" ht="54.75" customHeight="1" x14ac:dyDescent="0.3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</row>
    <row r="31" spans="1:11" x14ac:dyDescent="0.2">
      <c r="A31" s="51"/>
      <c r="B31" s="98"/>
      <c r="C31" s="98"/>
      <c r="D31" s="98"/>
      <c r="E31" s="98"/>
      <c r="F31" s="98"/>
      <c r="G31" s="98"/>
      <c r="H31" s="51"/>
      <c r="I31" s="51"/>
      <c r="J31" s="51"/>
      <c r="K31" s="51"/>
    </row>
    <row r="32" spans="1:11" hidden="1" x14ac:dyDescent="0.2">
      <c r="A32" s="51"/>
      <c r="B32" s="98"/>
      <c r="C32" s="98"/>
      <c r="D32" s="98"/>
      <c r="E32" s="98"/>
      <c r="F32" s="98"/>
      <c r="G32" s="98"/>
      <c r="H32" s="51"/>
      <c r="I32" s="51"/>
      <c r="J32" s="51"/>
      <c r="K32" s="51"/>
    </row>
    <row r="33" spans="1:11" x14ac:dyDescent="0.2">
      <c r="A33" s="51"/>
      <c r="B33" s="98"/>
      <c r="C33" s="98"/>
      <c r="D33" s="98"/>
      <c r="E33" s="98"/>
      <c r="F33" s="98"/>
      <c r="G33" s="98"/>
      <c r="H33" s="51"/>
      <c r="I33" s="51"/>
      <c r="J33" s="51"/>
      <c r="K33" s="51"/>
    </row>
    <row r="34" spans="1:11" ht="20.25" x14ac:dyDescent="0.3">
      <c r="A34" s="51"/>
      <c r="B34" s="51"/>
      <c r="C34" s="125"/>
      <c r="D34" s="125"/>
      <c r="E34" s="125"/>
      <c r="F34" s="125"/>
      <c r="G34" s="125"/>
      <c r="H34" s="125"/>
      <c r="I34" s="51"/>
      <c r="J34" s="51"/>
      <c r="K34" s="51"/>
    </row>
    <row r="35" spans="1:11" ht="20.25" x14ac:dyDescent="0.3">
      <c r="A35" s="51"/>
      <c r="B35" s="51"/>
      <c r="C35" s="130"/>
      <c r="D35" s="130"/>
      <c r="E35" s="130"/>
      <c r="F35" s="130"/>
      <c r="G35" s="130"/>
      <c r="H35" s="130"/>
      <c r="I35" s="51"/>
      <c r="J35" s="51"/>
      <c r="K35" s="51"/>
    </row>
    <row r="36" spans="1:11" ht="20.25" customHeight="1" x14ac:dyDescent="0.3">
      <c r="A36" s="51"/>
      <c r="B36" s="131"/>
      <c r="C36" s="131"/>
      <c r="D36" s="131"/>
      <c r="E36" s="131"/>
      <c r="F36" s="131"/>
      <c r="G36" s="131"/>
      <c r="H36" s="131"/>
      <c r="I36" s="131"/>
      <c r="J36" s="51"/>
      <c r="K36" s="51"/>
    </row>
    <row r="37" spans="1:11" ht="20.25" x14ac:dyDescent="0.3">
      <c r="A37" s="51"/>
      <c r="B37" s="51"/>
      <c r="C37" s="125"/>
      <c r="D37" s="125"/>
      <c r="E37" s="125"/>
      <c r="F37" s="125"/>
      <c r="G37" s="125"/>
      <c r="H37" s="125"/>
      <c r="I37" s="51"/>
      <c r="J37" s="51"/>
      <c r="K37" s="51"/>
    </row>
  </sheetData>
  <mergeCells count="8">
    <mergeCell ref="C37:H37"/>
    <mergeCell ref="A1:K1"/>
    <mergeCell ref="A3:I3"/>
    <mergeCell ref="A17:K17"/>
    <mergeCell ref="A30:K30"/>
    <mergeCell ref="C34:H34"/>
    <mergeCell ref="C35:H35"/>
    <mergeCell ref="B36:I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4"/>
  <sheetViews>
    <sheetView zoomScale="80" zoomScaleNormal="80" workbookViewId="0">
      <pane xSplit="3" ySplit="9" topLeftCell="J10" activePane="bottomRight" state="frozen"/>
      <selection pane="topRight" activeCell="D1" sqref="D1"/>
      <selection pane="bottomLeft" activeCell="A10" sqref="A10"/>
      <selection pane="bottomRight" activeCell="A2" sqref="A2:S2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1" width="19.5703125" customWidth="1"/>
    <col min="12" max="12" width="21" customWidth="1"/>
    <col min="13" max="13" width="22" bestFit="1" customWidth="1"/>
    <col min="14" max="15" width="22" customWidth="1"/>
    <col min="16" max="16" width="24.140625" bestFit="1" customWidth="1"/>
    <col min="17" max="17" width="23.7109375" customWidth="1"/>
    <col min="18" max="18" width="4.28515625" bestFit="1" customWidth="1"/>
  </cols>
  <sheetData>
    <row r="1" spans="1:19" ht="26.25" hidden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41"/>
      <c r="L1" s="26"/>
      <c r="M1" s="26"/>
      <c r="N1" s="46"/>
      <c r="O1" s="46"/>
      <c r="P1" s="26"/>
      <c r="Q1" s="26"/>
      <c r="R1" s="26"/>
    </row>
    <row r="2" spans="1:19" ht="25.5" x14ac:dyDescent="0.3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 x14ac:dyDescent="0.25">
      <c r="H3" s="22" t="s">
        <v>16</v>
      </c>
    </row>
    <row r="4" spans="1:19" ht="18" x14ac:dyDescent="0.25">
      <c r="A4" s="143" t="s">
        <v>902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9" ht="20.25" x14ac:dyDescent="0.3">
      <c r="A5" s="21"/>
      <c r="B5" s="21"/>
      <c r="C5" s="21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21"/>
    </row>
    <row r="6" spans="1:19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42">
        <v>11</v>
      </c>
      <c r="L6" s="48">
        <v>12</v>
      </c>
      <c r="M6" s="2">
        <v>13</v>
      </c>
      <c r="N6" s="47">
        <v>14</v>
      </c>
      <c r="O6" s="47">
        <v>15</v>
      </c>
      <c r="P6" s="2" t="s">
        <v>910</v>
      </c>
      <c r="Q6" s="2" t="s">
        <v>911</v>
      </c>
      <c r="R6" s="1"/>
    </row>
    <row r="7" spans="1:19" ht="12.75" customHeight="1" x14ac:dyDescent="0.2">
      <c r="A7" s="132" t="s">
        <v>0</v>
      </c>
      <c r="B7" s="132" t="s">
        <v>13</v>
      </c>
      <c r="C7" s="132" t="s">
        <v>1</v>
      </c>
      <c r="D7" s="132" t="s">
        <v>4</v>
      </c>
      <c r="E7" s="132" t="s">
        <v>20</v>
      </c>
      <c r="F7" s="132" t="s">
        <v>2</v>
      </c>
      <c r="G7" s="138" t="s">
        <v>18</v>
      </c>
      <c r="H7" s="139"/>
      <c r="I7" s="140"/>
      <c r="J7" s="132" t="s">
        <v>11</v>
      </c>
      <c r="K7" s="134" t="s">
        <v>914</v>
      </c>
      <c r="L7" s="141" t="s">
        <v>877</v>
      </c>
      <c r="M7" s="132" t="s">
        <v>60</v>
      </c>
      <c r="N7" s="132" t="s">
        <v>879</v>
      </c>
      <c r="O7" s="132" t="s">
        <v>904</v>
      </c>
      <c r="P7" s="132" t="s">
        <v>19</v>
      </c>
      <c r="Q7" s="132" t="s">
        <v>12</v>
      </c>
      <c r="R7" s="132" t="s">
        <v>0</v>
      </c>
    </row>
    <row r="8" spans="1:19" ht="44.25" customHeight="1" x14ac:dyDescent="0.2">
      <c r="A8" s="133"/>
      <c r="B8" s="133"/>
      <c r="C8" s="133"/>
      <c r="D8" s="133"/>
      <c r="E8" s="133"/>
      <c r="F8" s="133"/>
      <c r="G8" s="3" t="s">
        <v>3</v>
      </c>
      <c r="H8" s="3" t="s">
        <v>10</v>
      </c>
      <c r="I8" s="3" t="s">
        <v>810</v>
      </c>
      <c r="J8" s="133"/>
      <c r="K8" s="135"/>
      <c r="L8" s="142"/>
      <c r="M8" s="133"/>
      <c r="N8" s="133"/>
      <c r="O8" s="133"/>
      <c r="P8" s="133"/>
      <c r="Q8" s="133"/>
      <c r="R8" s="133"/>
    </row>
    <row r="9" spans="1:19" ht="15.75" x14ac:dyDescent="0.25">
      <c r="A9" s="1"/>
      <c r="B9" s="1"/>
      <c r="C9" s="1"/>
      <c r="D9" s="81" t="s">
        <v>898</v>
      </c>
      <c r="E9" s="81" t="s">
        <v>898</v>
      </c>
      <c r="F9" s="81" t="s">
        <v>898</v>
      </c>
      <c r="G9" s="81" t="s">
        <v>898</v>
      </c>
      <c r="H9" s="81" t="s">
        <v>898</v>
      </c>
      <c r="I9" s="81" t="s">
        <v>898</v>
      </c>
      <c r="J9" s="81" t="s">
        <v>898</v>
      </c>
      <c r="K9" s="81" t="s">
        <v>898</v>
      </c>
      <c r="L9" s="81" t="s">
        <v>898</v>
      </c>
      <c r="M9" s="81" t="s">
        <v>898</v>
      </c>
      <c r="N9" s="81" t="s">
        <v>898</v>
      </c>
      <c r="O9" s="81" t="s">
        <v>898</v>
      </c>
      <c r="P9" s="81" t="s">
        <v>898</v>
      </c>
      <c r="Q9" s="81" t="s">
        <v>898</v>
      </c>
      <c r="R9" s="1"/>
    </row>
    <row r="10" spans="1:19" ht="18" customHeight="1" x14ac:dyDescent="0.25">
      <c r="A10" s="1">
        <v>1</v>
      </c>
      <c r="B10" s="28" t="s">
        <v>23</v>
      </c>
      <c r="C10" s="27">
        <v>17</v>
      </c>
      <c r="D10" s="5">
        <v>3458381155.0760999</v>
      </c>
      <c r="E10" s="5">
        <v>598984782.63450003</v>
      </c>
      <c r="F10" s="6">
        <f>D10+E10</f>
        <v>4057365937.7105999</v>
      </c>
      <c r="G10" s="7">
        <v>49089114.18</v>
      </c>
      <c r="H10" s="7">
        <v>0</v>
      </c>
      <c r="I10" s="5">
        <v>735771002.03999996</v>
      </c>
      <c r="J10" s="8">
        <f>F10-G10-H10-I10</f>
        <v>3272505821.4906001</v>
      </c>
      <c r="K10" s="6">
        <v>64887041.3389</v>
      </c>
      <c r="L10" s="6">
        <v>8142791.4299999997</v>
      </c>
      <c r="M10" s="8">
        <v>1035444577.1016001</v>
      </c>
      <c r="N10" s="19">
        <v>0</v>
      </c>
      <c r="O10" s="19">
        <f>M10-N10</f>
        <v>1035444577.1016001</v>
      </c>
      <c r="P10" s="107">
        <f>F10+K10+L10+M10</f>
        <v>5165840347.5810995</v>
      </c>
      <c r="Q10" s="108">
        <f>J10+K10+L10+O10</f>
        <v>4380980231.3611002</v>
      </c>
      <c r="R10" s="1">
        <v>1</v>
      </c>
    </row>
    <row r="11" spans="1:19" ht="18" customHeight="1" x14ac:dyDescent="0.25">
      <c r="A11" s="1">
        <v>2</v>
      </c>
      <c r="B11" s="28" t="s">
        <v>24</v>
      </c>
      <c r="C11" s="23">
        <v>21</v>
      </c>
      <c r="D11" s="5">
        <v>3679122823.6992998</v>
      </c>
      <c r="E11" s="5">
        <v>0</v>
      </c>
      <c r="F11" s="6">
        <f t="shared" ref="F11:F45" si="0">D11+E11</f>
        <v>3679122823.6992998</v>
      </c>
      <c r="G11" s="7">
        <v>47880996.670000002</v>
      </c>
      <c r="H11" s="7">
        <v>0</v>
      </c>
      <c r="I11" s="5">
        <v>574293833.11000001</v>
      </c>
      <c r="J11" s="8">
        <f t="shared" ref="J11:J45" si="1">F11-G11-H11-I11</f>
        <v>3056947993.9192996</v>
      </c>
      <c r="K11" s="6">
        <v>56274010.036799997</v>
      </c>
      <c r="L11" s="6">
        <v>6930881.25</v>
      </c>
      <c r="M11" s="8">
        <v>1068851199.4021</v>
      </c>
      <c r="N11" s="19">
        <v>0</v>
      </c>
      <c r="O11" s="19">
        <f t="shared" ref="O11:O46" si="2">M11-N11</f>
        <v>1068851199.4021</v>
      </c>
      <c r="P11" s="107">
        <f t="shared" ref="P11:P45" si="3">F11+K11+L11+M11</f>
        <v>4811178914.3881998</v>
      </c>
      <c r="Q11" s="108">
        <f t="shared" ref="Q11:Q46" si="4">J11+K11+L11+O11</f>
        <v>4189004084.6081996</v>
      </c>
      <c r="R11" s="1">
        <v>2</v>
      </c>
    </row>
    <row r="12" spans="1:19" ht="18" customHeight="1" x14ac:dyDescent="0.25">
      <c r="A12" s="1">
        <v>3</v>
      </c>
      <c r="B12" s="28" t="s">
        <v>25</v>
      </c>
      <c r="C12" s="23">
        <v>31</v>
      </c>
      <c r="D12" s="5">
        <v>3713312622.9615002</v>
      </c>
      <c r="E12" s="5">
        <v>10244630312.608801</v>
      </c>
      <c r="F12" s="6">
        <f t="shared" si="0"/>
        <v>13957942935.570301</v>
      </c>
      <c r="G12" s="7">
        <v>49992746.219999999</v>
      </c>
      <c r="H12" s="7">
        <v>0</v>
      </c>
      <c r="I12" s="5">
        <v>1230984275.9200001</v>
      </c>
      <c r="J12" s="8">
        <f t="shared" si="1"/>
        <v>12676965913.430302</v>
      </c>
      <c r="K12" s="6">
        <v>57802017.311800003</v>
      </c>
      <c r="L12" s="6">
        <v>33577920.950000003</v>
      </c>
      <c r="M12" s="8">
        <v>1277977719.23</v>
      </c>
      <c r="N12" s="19">
        <v>0</v>
      </c>
      <c r="O12" s="19">
        <f t="shared" si="2"/>
        <v>1277977719.23</v>
      </c>
      <c r="P12" s="107">
        <f t="shared" si="3"/>
        <v>15327300593.062101</v>
      </c>
      <c r="Q12" s="108">
        <f t="shared" si="4"/>
        <v>14046323570.922102</v>
      </c>
      <c r="R12" s="1">
        <v>3</v>
      </c>
    </row>
    <row r="13" spans="1:19" ht="18" customHeight="1" x14ac:dyDescent="0.25">
      <c r="A13" s="1">
        <v>4</v>
      </c>
      <c r="B13" s="28" t="s">
        <v>26</v>
      </c>
      <c r="C13" s="23">
        <v>21</v>
      </c>
      <c r="D13" s="5">
        <v>3672230420.2284002</v>
      </c>
      <c r="E13" s="5">
        <v>0</v>
      </c>
      <c r="F13" s="6">
        <f t="shared" si="0"/>
        <v>3672230420.2284002</v>
      </c>
      <c r="G13" s="7">
        <v>48797314.899999999</v>
      </c>
      <c r="H13" s="7">
        <v>0</v>
      </c>
      <c r="I13" s="5">
        <v>242539775</v>
      </c>
      <c r="J13" s="8">
        <f t="shared" si="1"/>
        <v>3380893330.3284001</v>
      </c>
      <c r="K13" s="6">
        <v>56718428.224600002</v>
      </c>
      <c r="L13" s="6">
        <v>6917897.0599999996</v>
      </c>
      <c r="M13" s="8">
        <v>1178180095.5278001</v>
      </c>
      <c r="N13" s="19">
        <v>0</v>
      </c>
      <c r="O13" s="19">
        <f t="shared" si="2"/>
        <v>1178180095.5278001</v>
      </c>
      <c r="P13" s="107">
        <f t="shared" si="3"/>
        <v>4914046841.0408001</v>
      </c>
      <c r="Q13" s="108">
        <f t="shared" si="4"/>
        <v>4622709751.1408005</v>
      </c>
      <c r="R13" s="1">
        <v>4</v>
      </c>
    </row>
    <row r="14" spans="1:19" ht="18" customHeight="1" x14ac:dyDescent="0.25">
      <c r="A14" s="1">
        <v>5</v>
      </c>
      <c r="B14" s="28" t="s">
        <v>27</v>
      </c>
      <c r="C14" s="23">
        <v>20</v>
      </c>
      <c r="D14" s="5">
        <v>4417816229.6862001</v>
      </c>
      <c r="E14" s="5">
        <v>0</v>
      </c>
      <c r="F14" s="6">
        <f t="shared" si="0"/>
        <v>4417816229.6862001</v>
      </c>
      <c r="G14" s="7">
        <v>122545636.01000001</v>
      </c>
      <c r="H14" s="7">
        <v>201255000</v>
      </c>
      <c r="I14" s="5">
        <v>918083417.38999999</v>
      </c>
      <c r="J14" s="8">
        <f t="shared" si="1"/>
        <v>3175932176.2862</v>
      </c>
      <c r="K14" s="6">
        <v>71860085.362499997</v>
      </c>
      <c r="L14" s="6">
        <v>8322461.9400000004</v>
      </c>
      <c r="M14" s="8">
        <v>1211044391.9084001</v>
      </c>
      <c r="N14" s="19">
        <v>0</v>
      </c>
      <c r="O14" s="19">
        <f t="shared" si="2"/>
        <v>1211044391.9084001</v>
      </c>
      <c r="P14" s="107">
        <f t="shared" si="3"/>
        <v>5709043168.8971004</v>
      </c>
      <c r="Q14" s="108">
        <f t="shared" si="4"/>
        <v>4467159115.4971008</v>
      </c>
      <c r="R14" s="1">
        <v>5</v>
      </c>
    </row>
    <row r="15" spans="1:19" ht="18" customHeight="1" x14ac:dyDescent="0.25">
      <c r="A15" s="1">
        <v>6</v>
      </c>
      <c r="B15" s="28" t="s">
        <v>28</v>
      </c>
      <c r="C15" s="23">
        <v>8</v>
      </c>
      <c r="D15" s="5">
        <v>3267928324.1399999</v>
      </c>
      <c r="E15" s="5">
        <v>9696293784.4265995</v>
      </c>
      <c r="F15" s="6">
        <f t="shared" si="0"/>
        <v>12964222108.566599</v>
      </c>
      <c r="G15" s="7">
        <v>37128394.560000002</v>
      </c>
      <c r="H15" s="7">
        <v>0</v>
      </c>
      <c r="I15" s="5">
        <v>1511171858.8</v>
      </c>
      <c r="J15" s="8">
        <f t="shared" si="1"/>
        <v>11415921855.2066</v>
      </c>
      <c r="K15" s="6">
        <v>49973834.331699997</v>
      </c>
      <c r="L15" s="6">
        <v>28825101.07</v>
      </c>
      <c r="M15" s="8">
        <v>896984089.48370004</v>
      </c>
      <c r="N15" s="19">
        <v>0</v>
      </c>
      <c r="O15" s="19">
        <f t="shared" si="2"/>
        <v>896984089.48370004</v>
      </c>
      <c r="P15" s="107">
        <f t="shared" si="3"/>
        <v>13940005133.451998</v>
      </c>
      <c r="Q15" s="108">
        <f t="shared" si="4"/>
        <v>12391704880.091999</v>
      </c>
      <c r="R15" s="1">
        <v>6</v>
      </c>
    </row>
    <row r="16" spans="1:19" ht="18" customHeight="1" x14ac:dyDescent="0.25">
      <c r="A16" s="1">
        <v>7</v>
      </c>
      <c r="B16" s="28" t="s">
        <v>29</v>
      </c>
      <c r="C16" s="23">
        <v>23</v>
      </c>
      <c r="D16" s="5">
        <v>4141988300.7870002</v>
      </c>
      <c r="E16" s="5">
        <v>0</v>
      </c>
      <c r="F16" s="6">
        <f t="shared" si="0"/>
        <v>4141988300.7870002</v>
      </c>
      <c r="G16" s="7">
        <v>25850279.32</v>
      </c>
      <c r="H16" s="7">
        <v>103855987.23</v>
      </c>
      <c r="I16" s="5">
        <v>518048825.83999997</v>
      </c>
      <c r="J16" s="8">
        <f t="shared" si="1"/>
        <v>3494233208.3969998</v>
      </c>
      <c r="K16" s="6">
        <v>73228496.991400003</v>
      </c>
      <c r="L16" s="6">
        <v>7802846.0599999996</v>
      </c>
      <c r="M16" s="8">
        <v>1168832092.6391001</v>
      </c>
      <c r="N16" s="19">
        <v>0</v>
      </c>
      <c r="O16" s="19">
        <f t="shared" si="2"/>
        <v>1168832092.6391001</v>
      </c>
      <c r="P16" s="107">
        <f t="shared" si="3"/>
        <v>5391851736.4775009</v>
      </c>
      <c r="Q16" s="108">
        <f t="shared" si="4"/>
        <v>4744096644.0874996</v>
      </c>
      <c r="R16" s="1">
        <v>7</v>
      </c>
    </row>
    <row r="17" spans="1:18" ht="18" customHeight="1" x14ac:dyDescent="0.25">
      <c r="A17" s="1">
        <v>8</v>
      </c>
      <c r="B17" s="28" t="s">
        <v>30</v>
      </c>
      <c r="C17" s="23">
        <v>27</v>
      </c>
      <c r="D17" s="5">
        <v>4588729432.2961998</v>
      </c>
      <c r="E17" s="5">
        <v>0</v>
      </c>
      <c r="F17" s="6">
        <f t="shared" si="0"/>
        <v>4588729432.2961998</v>
      </c>
      <c r="G17" s="7">
        <v>16982764.75</v>
      </c>
      <c r="H17" s="7">
        <v>0</v>
      </c>
      <c r="I17" s="5">
        <v>475638244.67000002</v>
      </c>
      <c r="J17" s="8">
        <f t="shared" si="1"/>
        <v>4096108422.8761997</v>
      </c>
      <c r="K17" s="6">
        <v>66369363.6448</v>
      </c>
      <c r="L17" s="6">
        <v>8644435.1799999997</v>
      </c>
      <c r="M17" s="8">
        <v>1168507397.9504001</v>
      </c>
      <c r="N17" s="19">
        <v>0</v>
      </c>
      <c r="O17" s="19">
        <f t="shared" si="2"/>
        <v>1168507397.9504001</v>
      </c>
      <c r="P17" s="107">
        <f t="shared" si="3"/>
        <v>5832250629.0714006</v>
      </c>
      <c r="Q17" s="108">
        <f t="shared" si="4"/>
        <v>5339629619.6513996</v>
      </c>
      <c r="R17" s="1">
        <v>8</v>
      </c>
    </row>
    <row r="18" spans="1:18" ht="18" customHeight="1" x14ac:dyDescent="0.25">
      <c r="A18" s="1">
        <v>9</v>
      </c>
      <c r="B18" s="28" t="s">
        <v>31</v>
      </c>
      <c r="C18" s="23">
        <v>18</v>
      </c>
      <c r="D18" s="5">
        <v>3713945896.3731999</v>
      </c>
      <c r="E18" s="5">
        <v>0</v>
      </c>
      <c r="F18" s="6">
        <f t="shared" si="0"/>
        <v>3713945896.3731999</v>
      </c>
      <c r="G18" s="7">
        <v>114172380.52</v>
      </c>
      <c r="H18" s="7">
        <v>633134951.91999996</v>
      </c>
      <c r="I18" s="5">
        <v>903535446.16999996</v>
      </c>
      <c r="J18" s="8">
        <f t="shared" si="1"/>
        <v>2063103117.7631998</v>
      </c>
      <c r="K18" s="6">
        <v>118189440.9022</v>
      </c>
      <c r="L18" s="6">
        <v>6996482.3700000001</v>
      </c>
      <c r="M18" s="8">
        <v>1033193651.2086999</v>
      </c>
      <c r="N18" s="19">
        <v>0</v>
      </c>
      <c r="O18" s="19">
        <f t="shared" si="2"/>
        <v>1033193651.2086999</v>
      </c>
      <c r="P18" s="107">
        <f t="shared" si="3"/>
        <v>4872325470.8541002</v>
      </c>
      <c r="Q18" s="108">
        <f t="shared" si="4"/>
        <v>3221482692.2440996</v>
      </c>
      <c r="R18" s="1">
        <v>9</v>
      </c>
    </row>
    <row r="19" spans="1:18" ht="18" customHeight="1" x14ac:dyDescent="0.25">
      <c r="A19" s="1">
        <v>10</v>
      </c>
      <c r="B19" s="28" t="s">
        <v>32</v>
      </c>
      <c r="C19" s="23">
        <v>25</v>
      </c>
      <c r="D19" s="5">
        <v>3750049050.882</v>
      </c>
      <c r="E19" s="5">
        <v>14287341011.3549</v>
      </c>
      <c r="F19" s="6">
        <f t="shared" si="0"/>
        <v>18037390062.2369</v>
      </c>
      <c r="G19" s="7">
        <v>27218783.030000001</v>
      </c>
      <c r="H19" s="7">
        <v>0</v>
      </c>
      <c r="I19" s="5">
        <v>1385998840.29</v>
      </c>
      <c r="J19" s="8">
        <f t="shared" si="1"/>
        <v>16624172438.916901</v>
      </c>
      <c r="K19" s="6">
        <v>62096073.7051</v>
      </c>
      <c r="L19" s="6">
        <v>44203579.049999997</v>
      </c>
      <c r="M19" s="8">
        <v>1413296813.7974999</v>
      </c>
      <c r="N19" s="19">
        <v>0</v>
      </c>
      <c r="O19" s="19">
        <f t="shared" si="2"/>
        <v>1413296813.7974999</v>
      </c>
      <c r="P19" s="107">
        <f t="shared" si="3"/>
        <v>19556986528.789501</v>
      </c>
      <c r="Q19" s="108">
        <f t="shared" si="4"/>
        <v>18143768905.469498</v>
      </c>
      <c r="R19" s="1">
        <v>10</v>
      </c>
    </row>
    <row r="20" spans="1:18" ht="18" customHeight="1" x14ac:dyDescent="0.25">
      <c r="A20" s="1">
        <v>11</v>
      </c>
      <c r="B20" s="28" t="s">
        <v>33</v>
      </c>
      <c r="C20" s="23">
        <v>13</v>
      </c>
      <c r="D20" s="5">
        <v>3304212393.4977999</v>
      </c>
      <c r="E20" s="5">
        <v>0</v>
      </c>
      <c r="F20" s="6">
        <f t="shared" si="0"/>
        <v>3304212393.4977999</v>
      </c>
      <c r="G20" s="7">
        <v>43683865.479999997</v>
      </c>
      <c r="H20" s="7">
        <v>0</v>
      </c>
      <c r="I20" s="5">
        <v>423697638.495</v>
      </c>
      <c r="J20" s="8">
        <f t="shared" si="1"/>
        <v>2836830889.5228</v>
      </c>
      <c r="K20" s="6">
        <v>87543894.758300006</v>
      </c>
      <c r="L20" s="6">
        <v>6224609.7300000004</v>
      </c>
      <c r="M20" s="8">
        <v>968915194.89100003</v>
      </c>
      <c r="N20" s="19">
        <v>0</v>
      </c>
      <c r="O20" s="19">
        <f t="shared" si="2"/>
        <v>968915194.89100003</v>
      </c>
      <c r="P20" s="107">
        <f t="shared" si="3"/>
        <v>4366896092.8771</v>
      </c>
      <c r="Q20" s="108">
        <f t="shared" si="4"/>
        <v>3899514588.9020996</v>
      </c>
      <c r="R20" s="1">
        <v>11</v>
      </c>
    </row>
    <row r="21" spans="1:18" ht="18" customHeight="1" x14ac:dyDescent="0.25">
      <c r="A21" s="1">
        <v>12</v>
      </c>
      <c r="B21" s="28" t="s">
        <v>34</v>
      </c>
      <c r="C21" s="23">
        <v>18</v>
      </c>
      <c r="D21" s="5">
        <v>3453431515.3776999</v>
      </c>
      <c r="E21" s="5">
        <v>1577732215.1278999</v>
      </c>
      <c r="F21" s="6">
        <f t="shared" si="0"/>
        <v>5031163730.5056</v>
      </c>
      <c r="G21" s="7">
        <v>78949802.439999998</v>
      </c>
      <c r="H21" s="7">
        <v>0</v>
      </c>
      <c r="I21" s="5">
        <v>667743490.03999996</v>
      </c>
      <c r="J21" s="8">
        <f t="shared" si="1"/>
        <v>4284470438.0256004</v>
      </c>
      <c r="K21" s="6">
        <v>98659089.281599998</v>
      </c>
      <c r="L21" s="6">
        <v>10072407.35</v>
      </c>
      <c r="M21" s="8">
        <v>1140866275.2602</v>
      </c>
      <c r="N21" s="19">
        <v>0</v>
      </c>
      <c r="O21" s="19">
        <f t="shared" si="2"/>
        <v>1140866275.2602</v>
      </c>
      <c r="P21" s="107">
        <f t="shared" si="3"/>
        <v>6280761502.3973999</v>
      </c>
      <c r="Q21" s="108">
        <f t="shared" si="4"/>
        <v>5534068209.9174004</v>
      </c>
      <c r="R21" s="1">
        <v>12</v>
      </c>
    </row>
    <row r="22" spans="1:18" ht="18" customHeight="1" x14ac:dyDescent="0.25">
      <c r="A22" s="1">
        <v>13</v>
      </c>
      <c r="B22" s="28" t="s">
        <v>35</v>
      </c>
      <c r="C22" s="23">
        <v>16</v>
      </c>
      <c r="D22" s="5">
        <v>3302347845.7002001</v>
      </c>
      <c r="E22" s="5">
        <v>0</v>
      </c>
      <c r="F22" s="6">
        <f t="shared" si="0"/>
        <v>3302347845.7002001</v>
      </c>
      <c r="G22" s="7">
        <v>86493536.700000003</v>
      </c>
      <c r="H22" s="7">
        <v>102458000.01000001</v>
      </c>
      <c r="I22" s="5">
        <v>618211493.80999994</v>
      </c>
      <c r="J22" s="8">
        <f t="shared" si="1"/>
        <v>2495184815.1802001</v>
      </c>
      <c r="K22" s="6">
        <v>53981331.0462</v>
      </c>
      <c r="L22" s="6">
        <v>6221097.2199999997</v>
      </c>
      <c r="M22" s="8">
        <v>985737573.68019998</v>
      </c>
      <c r="N22" s="19">
        <v>0</v>
      </c>
      <c r="O22" s="19">
        <f t="shared" si="2"/>
        <v>985737573.68019998</v>
      </c>
      <c r="P22" s="107">
        <f t="shared" si="3"/>
        <v>4348287847.6465998</v>
      </c>
      <c r="Q22" s="108">
        <f t="shared" si="4"/>
        <v>3541124817.1265998</v>
      </c>
      <c r="R22" s="1">
        <v>13</v>
      </c>
    </row>
    <row r="23" spans="1:18" ht="18" customHeight="1" x14ac:dyDescent="0.25">
      <c r="A23" s="1">
        <v>14</v>
      </c>
      <c r="B23" s="28" t="s">
        <v>36</v>
      </c>
      <c r="C23" s="23">
        <v>17</v>
      </c>
      <c r="D23" s="5">
        <v>3714266434.9797001</v>
      </c>
      <c r="E23" s="5">
        <v>0</v>
      </c>
      <c r="F23" s="6">
        <f t="shared" si="0"/>
        <v>3714266434.9797001</v>
      </c>
      <c r="G23" s="7">
        <v>66510511.539999999</v>
      </c>
      <c r="H23" s="7">
        <v>0</v>
      </c>
      <c r="I23" s="5">
        <v>359035558.30000001</v>
      </c>
      <c r="J23" s="8">
        <f t="shared" si="1"/>
        <v>3288720365.1396999</v>
      </c>
      <c r="K23" s="6">
        <v>53926109.847999997</v>
      </c>
      <c r="L23" s="6">
        <v>6997086.21</v>
      </c>
      <c r="M23" s="8">
        <v>1134717217.1059999</v>
      </c>
      <c r="N23" s="19">
        <v>0</v>
      </c>
      <c r="O23" s="19">
        <f t="shared" si="2"/>
        <v>1134717217.1059999</v>
      </c>
      <c r="P23" s="107">
        <f t="shared" si="3"/>
        <v>4909906848.1436996</v>
      </c>
      <c r="Q23" s="108">
        <f t="shared" si="4"/>
        <v>4484360778.3036995</v>
      </c>
      <c r="R23" s="1">
        <v>14</v>
      </c>
    </row>
    <row r="24" spans="1:18" ht="18" customHeight="1" x14ac:dyDescent="0.25">
      <c r="A24" s="1">
        <v>15</v>
      </c>
      <c r="B24" s="28" t="s">
        <v>37</v>
      </c>
      <c r="C24" s="23">
        <v>11</v>
      </c>
      <c r="D24" s="5">
        <v>3478818438.9317002</v>
      </c>
      <c r="E24" s="5">
        <v>0</v>
      </c>
      <c r="F24" s="6">
        <f t="shared" si="0"/>
        <v>3478818438.9317002</v>
      </c>
      <c r="G24" s="7">
        <v>33506010.780000001</v>
      </c>
      <c r="H24" s="7">
        <v>533792423.91000003</v>
      </c>
      <c r="I24" s="5">
        <v>397856398.69999999</v>
      </c>
      <c r="J24" s="8">
        <f t="shared" si="1"/>
        <v>2513663605.5417004</v>
      </c>
      <c r="K24" s="6">
        <v>79167030.773800001</v>
      </c>
      <c r="L24" s="6">
        <v>6553539.7000000002</v>
      </c>
      <c r="M24" s="8">
        <v>991382050.01189995</v>
      </c>
      <c r="N24" s="19">
        <v>0</v>
      </c>
      <c r="O24" s="19">
        <f t="shared" si="2"/>
        <v>991382050.01189995</v>
      </c>
      <c r="P24" s="107">
        <f t="shared" si="3"/>
        <v>4555921059.4174004</v>
      </c>
      <c r="Q24" s="108">
        <f t="shared" si="4"/>
        <v>3590766226.0274</v>
      </c>
      <c r="R24" s="1">
        <v>15</v>
      </c>
    </row>
    <row r="25" spans="1:18" ht="18" customHeight="1" x14ac:dyDescent="0.25">
      <c r="A25" s="1">
        <v>16</v>
      </c>
      <c r="B25" s="28" t="s">
        <v>38</v>
      </c>
      <c r="C25" s="23">
        <v>27</v>
      </c>
      <c r="D25" s="5">
        <v>3840004645.9801002</v>
      </c>
      <c r="E25" s="5">
        <v>967496444.0668</v>
      </c>
      <c r="F25" s="6">
        <f t="shared" si="0"/>
        <v>4807501090.0468998</v>
      </c>
      <c r="G25" s="7">
        <v>52497971.649999999</v>
      </c>
      <c r="H25" s="7">
        <v>0</v>
      </c>
      <c r="I25" s="5">
        <v>1008399955.6900001</v>
      </c>
      <c r="J25" s="8">
        <f t="shared" si="1"/>
        <v>3746603162.7069001</v>
      </c>
      <c r="K25" s="6">
        <v>56814589.473300003</v>
      </c>
      <c r="L25" s="6">
        <v>9795273.1099999994</v>
      </c>
      <c r="M25" s="8">
        <v>1150097187.1819</v>
      </c>
      <c r="N25" s="19">
        <v>0</v>
      </c>
      <c r="O25" s="19">
        <f t="shared" si="2"/>
        <v>1150097187.1819</v>
      </c>
      <c r="P25" s="107">
        <f t="shared" si="3"/>
        <v>6024208139.8120995</v>
      </c>
      <c r="Q25" s="108">
        <f t="shared" si="4"/>
        <v>4963310212.4721003</v>
      </c>
      <c r="R25" s="1">
        <v>16</v>
      </c>
    </row>
    <row r="26" spans="1:18" ht="18" customHeight="1" x14ac:dyDescent="0.25">
      <c r="A26" s="1">
        <v>17</v>
      </c>
      <c r="B26" s="28" t="s">
        <v>39</v>
      </c>
      <c r="C26" s="23">
        <v>27</v>
      </c>
      <c r="D26" s="5">
        <v>4130281211.7466002</v>
      </c>
      <c r="E26" s="5">
        <v>0</v>
      </c>
      <c r="F26" s="6">
        <f t="shared" si="0"/>
        <v>4130281211.7466002</v>
      </c>
      <c r="G26" s="7">
        <v>28348661.27</v>
      </c>
      <c r="H26" s="7">
        <v>0</v>
      </c>
      <c r="I26" s="5">
        <v>315790791.37</v>
      </c>
      <c r="J26" s="8">
        <f t="shared" si="1"/>
        <v>3786141759.1066003</v>
      </c>
      <c r="K26" s="6">
        <v>63817869.8191</v>
      </c>
      <c r="L26" s="6">
        <v>7780791.7699999996</v>
      </c>
      <c r="M26" s="8">
        <v>1209551418.8227</v>
      </c>
      <c r="N26" s="19">
        <v>0</v>
      </c>
      <c r="O26" s="19">
        <f t="shared" si="2"/>
        <v>1209551418.8227</v>
      </c>
      <c r="P26" s="107">
        <f t="shared" si="3"/>
        <v>5411431292.1583996</v>
      </c>
      <c r="Q26" s="108">
        <f t="shared" si="4"/>
        <v>5067291839.5184002</v>
      </c>
      <c r="R26" s="1">
        <v>17</v>
      </c>
    </row>
    <row r="27" spans="1:18" ht="18" customHeight="1" x14ac:dyDescent="0.25">
      <c r="A27" s="1">
        <v>18</v>
      </c>
      <c r="B27" s="28" t="s">
        <v>40</v>
      </c>
      <c r="C27" s="23">
        <v>23</v>
      </c>
      <c r="D27" s="5">
        <v>4839104834.3922005</v>
      </c>
      <c r="E27" s="5">
        <v>0</v>
      </c>
      <c r="F27" s="6">
        <f t="shared" si="0"/>
        <v>4839104834.3922005</v>
      </c>
      <c r="G27" s="7">
        <v>212722827.41999999</v>
      </c>
      <c r="H27" s="7">
        <v>0</v>
      </c>
      <c r="I27" s="5">
        <v>355822116.18000001</v>
      </c>
      <c r="J27" s="8">
        <f t="shared" si="1"/>
        <v>4270559890.7922006</v>
      </c>
      <c r="K27" s="6">
        <v>76373124.022599995</v>
      </c>
      <c r="L27" s="6">
        <v>9116102.5500000007</v>
      </c>
      <c r="M27" s="8">
        <v>1444169370.6782</v>
      </c>
      <c r="N27" s="19">
        <v>0</v>
      </c>
      <c r="O27" s="19">
        <f t="shared" si="2"/>
        <v>1444169370.6782</v>
      </c>
      <c r="P27" s="107">
        <f t="shared" si="3"/>
        <v>6368763431.6430006</v>
      </c>
      <c r="Q27" s="108">
        <f t="shared" si="4"/>
        <v>5800218488.0430002</v>
      </c>
      <c r="R27" s="1">
        <v>18</v>
      </c>
    </row>
    <row r="28" spans="1:18" ht="18" customHeight="1" x14ac:dyDescent="0.25">
      <c r="A28" s="1">
        <v>19</v>
      </c>
      <c r="B28" s="28" t="s">
        <v>41</v>
      </c>
      <c r="C28" s="23">
        <v>44</v>
      </c>
      <c r="D28" s="5">
        <v>5858275138.9823999</v>
      </c>
      <c r="E28" s="5">
        <v>0</v>
      </c>
      <c r="F28" s="6">
        <f t="shared" si="0"/>
        <v>5858275138.9823999</v>
      </c>
      <c r="G28" s="7">
        <v>68651257.310000002</v>
      </c>
      <c r="H28" s="7">
        <v>0</v>
      </c>
      <c r="I28" s="5">
        <v>653725298.32000005</v>
      </c>
      <c r="J28" s="8">
        <f t="shared" si="1"/>
        <v>5135898583.3523998</v>
      </c>
      <c r="K28" s="6">
        <v>95146463.005400002</v>
      </c>
      <c r="L28" s="6">
        <v>11036057.029999999</v>
      </c>
      <c r="M28" s="8">
        <v>1937275751.7241001</v>
      </c>
      <c r="N28" s="19">
        <v>0</v>
      </c>
      <c r="O28" s="19">
        <f t="shared" si="2"/>
        <v>1937275751.7241001</v>
      </c>
      <c r="P28" s="107">
        <f t="shared" si="3"/>
        <v>7901733410.7418995</v>
      </c>
      <c r="Q28" s="108">
        <f t="shared" si="4"/>
        <v>7179356855.1118994</v>
      </c>
      <c r="R28" s="1">
        <v>19</v>
      </c>
    </row>
    <row r="29" spans="1:18" ht="18" customHeight="1" x14ac:dyDescent="0.25">
      <c r="A29" s="1">
        <v>20</v>
      </c>
      <c r="B29" s="28" t="s">
        <v>42</v>
      </c>
      <c r="C29" s="23">
        <v>34</v>
      </c>
      <c r="D29" s="5">
        <v>4539996506.4758997</v>
      </c>
      <c r="E29" s="5">
        <v>0</v>
      </c>
      <c r="F29" s="6">
        <f t="shared" si="0"/>
        <v>4539996506.4758997</v>
      </c>
      <c r="G29" s="7">
        <v>101946138.66</v>
      </c>
      <c r="H29" s="7">
        <v>0</v>
      </c>
      <c r="I29" s="5">
        <v>403723402.37</v>
      </c>
      <c r="J29" s="8">
        <f t="shared" si="1"/>
        <v>4034326965.4459</v>
      </c>
      <c r="K29" s="6">
        <v>69240021.854900002</v>
      </c>
      <c r="L29" s="6">
        <v>8552630.1099999994</v>
      </c>
      <c r="M29" s="8">
        <v>1338854926.8448999</v>
      </c>
      <c r="N29" s="19">
        <v>0</v>
      </c>
      <c r="O29" s="19">
        <f t="shared" si="2"/>
        <v>1338854926.8448999</v>
      </c>
      <c r="P29" s="107">
        <f t="shared" si="3"/>
        <v>5956644085.2856998</v>
      </c>
      <c r="Q29" s="108">
        <f t="shared" si="4"/>
        <v>5450974544.2557001</v>
      </c>
      <c r="R29" s="1">
        <v>20</v>
      </c>
    </row>
    <row r="30" spans="1:18" ht="18" customHeight="1" x14ac:dyDescent="0.25">
      <c r="A30" s="1">
        <v>21</v>
      </c>
      <c r="B30" s="28" t="s">
        <v>43</v>
      </c>
      <c r="C30" s="23">
        <v>21</v>
      </c>
      <c r="D30" s="5">
        <v>3899879649.3339</v>
      </c>
      <c r="E30" s="5">
        <v>0</v>
      </c>
      <c r="F30" s="6">
        <f t="shared" si="0"/>
        <v>3899879649.3339</v>
      </c>
      <c r="G30" s="7">
        <v>40527697.229999997</v>
      </c>
      <c r="H30" s="7">
        <v>0</v>
      </c>
      <c r="I30" s="5">
        <v>439306620.22000003</v>
      </c>
      <c r="J30" s="8">
        <f t="shared" si="1"/>
        <v>3420045331.8838997</v>
      </c>
      <c r="K30" s="6">
        <v>66056454.976999998</v>
      </c>
      <c r="L30" s="6">
        <v>7346751.9400000004</v>
      </c>
      <c r="M30" s="8">
        <v>1072560386.4863</v>
      </c>
      <c r="N30" s="19">
        <v>0</v>
      </c>
      <c r="O30" s="19">
        <f t="shared" si="2"/>
        <v>1072560386.4863</v>
      </c>
      <c r="P30" s="107">
        <f t="shared" si="3"/>
        <v>5045843242.7371998</v>
      </c>
      <c r="Q30" s="108">
        <f t="shared" si="4"/>
        <v>4566008925.2872</v>
      </c>
      <c r="R30" s="1">
        <v>21</v>
      </c>
    </row>
    <row r="31" spans="1:18" ht="18" customHeight="1" x14ac:dyDescent="0.25">
      <c r="A31" s="1">
        <v>22</v>
      </c>
      <c r="B31" s="28" t="s">
        <v>44</v>
      </c>
      <c r="C31" s="23">
        <v>21</v>
      </c>
      <c r="D31" s="5">
        <v>4081996656.6039</v>
      </c>
      <c r="E31" s="5">
        <v>0</v>
      </c>
      <c r="F31" s="6">
        <f t="shared" si="0"/>
        <v>4081996656.6039</v>
      </c>
      <c r="G31" s="7">
        <v>28785606.329999998</v>
      </c>
      <c r="H31" s="7">
        <v>117593824.09999999</v>
      </c>
      <c r="I31" s="5">
        <v>611500169.09000003</v>
      </c>
      <c r="J31" s="8">
        <f t="shared" si="1"/>
        <v>3324117057.0839</v>
      </c>
      <c r="K31" s="6">
        <v>252266127.74810001</v>
      </c>
      <c r="L31" s="6">
        <v>7689831.3600000003</v>
      </c>
      <c r="M31" s="8">
        <v>1069799045.1343</v>
      </c>
      <c r="N31" s="19">
        <v>0</v>
      </c>
      <c r="O31" s="19">
        <f t="shared" si="2"/>
        <v>1069799045.1343</v>
      </c>
      <c r="P31" s="107">
        <f t="shared" si="3"/>
        <v>5411751660.8463001</v>
      </c>
      <c r="Q31" s="108">
        <f t="shared" si="4"/>
        <v>4653872061.3262997</v>
      </c>
      <c r="R31" s="1">
        <v>22</v>
      </c>
    </row>
    <row r="32" spans="1:18" ht="18" customHeight="1" x14ac:dyDescent="0.25">
      <c r="A32" s="1">
        <v>23</v>
      </c>
      <c r="B32" s="28" t="s">
        <v>45</v>
      </c>
      <c r="C32" s="23">
        <v>16</v>
      </c>
      <c r="D32" s="5">
        <v>3287624702.7460999</v>
      </c>
      <c r="E32" s="5">
        <v>0</v>
      </c>
      <c r="F32" s="6">
        <f t="shared" si="0"/>
        <v>3287624702.7460999</v>
      </c>
      <c r="G32" s="7">
        <v>37140990.009999998</v>
      </c>
      <c r="H32" s="7">
        <v>0</v>
      </c>
      <c r="I32" s="5">
        <v>644358227.51999998</v>
      </c>
      <c r="J32" s="8">
        <f t="shared" si="1"/>
        <v>2606125485.2160997</v>
      </c>
      <c r="K32" s="6">
        <v>51241720.783399999</v>
      </c>
      <c r="L32" s="6">
        <v>6193361.1600000001</v>
      </c>
      <c r="M32" s="8">
        <v>971005574.68980002</v>
      </c>
      <c r="N32" s="19">
        <v>0</v>
      </c>
      <c r="O32" s="19">
        <f t="shared" si="2"/>
        <v>971005574.68980002</v>
      </c>
      <c r="P32" s="107">
        <f t="shared" si="3"/>
        <v>4316065359.3793001</v>
      </c>
      <c r="Q32" s="108">
        <f t="shared" si="4"/>
        <v>3634566141.8492994</v>
      </c>
      <c r="R32" s="1">
        <v>23</v>
      </c>
    </row>
    <row r="33" spans="1:18" ht="18" customHeight="1" x14ac:dyDescent="0.25">
      <c r="A33" s="1">
        <v>24</v>
      </c>
      <c r="B33" s="28" t="s">
        <v>46</v>
      </c>
      <c r="C33" s="23">
        <v>20</v>
      </c>
      <c r="D33" s="5">
        <v>4947693398.2838001</v>
      </c>
      <c r="E33" s="5">
        <v>0</v>
      </c>
      <c r="F33" s="6">
        <f t="shared" si="0"/>
        <v>4947693398.2838001</v>
      </c>
      <c r="G33" s="7">
        <v>1233025932.79</v>
      </c>
      <c r="H33" s="7">
        <v>1000000000</v>
      </c>
      <c r="I33" s="5">
        <v>0</v>
      </c>
      <c r="J33" s="8">
        <f t="shared" si="1"/>
        <v>2714667465.4938002</v>
      </c>
      <c r="K33" s="6">
        <v>102353286.2877</v>
      </c>
      <c r="L33" s="6">
        <v>9320666.0999999996</v>
      </c>
      <c r="M33" s="8">
        <v>9616137569.4876003</v>
      </c>
      <c r="N33" s="19">
        <v>1000000000</v>
      </c>
      <c r="O33" s="19">
        <f>M33-N33</f>
        <v>8616137569.4876003</v>
      </c>
      <c r="P33" s="107">
        <f t="shared" si="3"/>
        <v>14675504920.1591</v>
      </c>
      <c r="Q33" s="108">
        <f t="shared" si="4"/>
        <v>11442478987.369101</v>
      </c>
      <c r="R33" s="1">
        <v>24</v>
      </c>
    </row>
    <row r="34" spans="1:18" ht="18" customHeight="1" x14ac:dyDescent="0.25">
      <c r="A34" s="1">
        <v>25</v>
      </c>
      <c r="B34" s="28" t="s">
        <v>47</v>
      </c>
      <c r="C34" s="23">
        <v>13</v>
      </c>
      <c r="D34" s="5">
        <v>3405986256.3442001</v>
      </c>
      <c r="E34" s="5">
        <v>0</v>
      </c>
      <c r="F34" s="6">
        <f t="shared" si="0"/>
        <v>3405986256.3442001</v>
      </c>
      <c r="G34" s="7">
        <v>34223647.020000003</v>
      </c>
      <c r="H34" s="7">
        <v>226360533.05000001</v>
      </c>
      <c r="I34" s="5">
        <v>276871296.01999998</v>
      </c>
      <c r="J34" s="8">
        <f t="shared" si="1"/>
        <v>2868530780.2542</v>
      </c>
      <c r="K34" s="6">
        <v>57682032.189199999</v>
      </c>
      <c r="L34" s="6">
        <v>6416335.4699999997</v>
      </c>
      <c r="M34" s="8">
        <v>915134085.07589996</v>
      </c>
      <c r="N34" s="19">
        <v>0</v>
      </c>
      <c r="O34" s="19">
        <f t="shared" si="2"/>
        <v>915134085.07589996</v>
      </c>
      <c r="P34" s="107">
        <f t="shared" si="3"/>
        <v>4385218709.0792999</v>
      </c>
      <c r="Q34" s="108">
        <f t="shared" si="4"/>
        <v>3847763232.9892998</v>
      </c>
      <c r="R34" s="1">
        <v>25</v>
      </c>
    </row>
    <row r="35" spans="1:18" ht="18" customHeight="1" x14ac:dyDescent="0.25">
      <c r="A35" s="1">
        <v>26</v>
      </c>
      <c r="B35" s="28" t="s">
        <v>48</v>
      </c>
      <c r="C35" s="23">
        <v>25</v>
      </c>
      <c r="D35" s="5">
        <v>4374837698.0846004</v>
      </c>
      <c r="E35" s="5">
        <v>0</v>
      </c>
      <c r="F35" s="6">
        <f t="shared" si="0"/>
        <v>4374837698.0846004</v>
      </c>
      <c r="G35" s="7">
        <v>43801311.840000004</v>
      </c>
      <c r="H35" s="7">
        <v>275631992.38</v>
      </c>
      <c r="I35" s="5">
        <v>323852554.18000001</v>
      </c>
      <c r="J35" s="8">
        <f t="shared" si="1"/>
        <v>3731551839.6846004</v>
      </c>
      <c r="K35" s="6">
        <v>68443986.181400001</v>
      </c>
      <c r="L35" s="6">
        <v>8241497.2300000004</v>
      </c>
      <c r="M35" s="8">
        <v>1157346018.6163001</v>
      </c>
      <c r="N35" s="19">
        <v>0</v>
      </c>
      <c r="O35" s="19">
        <f t="shared" si="2"/>
        <v>1157346018.6163001</v>
      </c>
      <c r="P35" s="107">
        <f t="shared" si="3"/>
        <v>5608869200.1123009</v>
      </c>
      <c r="Q35" s="108">
        <f t="shared" si="4"/>
        <v>4965583341.7123003</v>
      </c>
      <c r="R35" s="1">
        <v>26</v>
      </c>
    </row>
    <row r="36" spans="1:18" ht="18" customHeight="1" x14ac:dyDescent="0.25">
      <c r="A36" s="1">
        <v>27</v>
      </c>
      <c r="B36" s="28" t="s">
        <v>49</v>
      </c>
      <c r="C36" s="23">
        <v>20</v>
      </c>
      <c r="D36" s="5">
        <v>3431282522.2797999</v>
      </c>
      <c r="E36" s="5">
        <v>0</v>
      </c>
      <c r="F36" s="6">
        <f t="shared" si="0"/>
        <v>3431282522.2797999</v>
      </c>
      <c r="G36" s="7">
        <v>65958551.520000003</v>
      </c>
      <c r="H36" s="7">
        <v>0</v>
      </c>
      <c r="I36" s="5">
        <v>1285898299.3800001</v>
      </c>
      <c r="J36" s="8">
        <f t="shared" si="1"/>
        <v>2079425671.3797998</v>
      </c>
      <c r="K36" s="6">
        <v>403752469.16820002</v>
      </c>
      <c r="L36" s="6">
        <v>6463989.5999999996</v>
      </c>
      <c r="M36" s="8">
        <v>1200126169.8369</v>
      </c>
      <c r="N36" s="19">
        <v>0</v>
      </c>
      <c r="O36" s="19">
        <f t="shared" si="2"/>
        <v>1200126169.8369</v>
      </c>
      <c r="P36" s="107">
        <f t="shared" si="3"/>
        <v>5041625150.8849001</v>
      </c>
      <c r="Q36" s="108">
        <f t="shared" si="4"/>
        <v>3689768299.9848995</v>
      </c>
      <c r="R36" s="1">
        <v>27</v>
      </c>
    </row>
    <row r="37" spans="1:18" ht="18" customHeight="1" x14ac:dyDescent="0.25">
      <c r="A37" s="1">
        <v>28</v>
      </c>
      <c r="B37" s="28" t="s">
        <v>50</v>
      </c>
      <c r="C37" s="23">
        <v>18</v>
      </c>
      <c r="D37" s="5">
        <v>3438080277.2374001</v>
      </c>
      <c r="E37" s="5">
        <v>1202733713.2948999</v>
      </c>
      <c r="F37" s="6">
        <f t="shared" si="0"/>
        <v>4640813990.5323</v>
      </c>
      <c r="G37" s="7">
        <v>51252138.68</v>
      </c>
      <c r="H37" s="7">
        <v>307710850.69999999</v>
      </c>
      <c r="I37" s="5">
        <v>515126931.64999998</v>
      </c>
      <c r="J37" s="8">
        <f t="shared" si="1"/>
        <v>3766724069.5022998</v>
      </c>
      <c r="K37" s="6">
        <v>90633917.454600006</v>
      </c>
      <c r="L37" s="6">
        <v>9660487.5199999996</v>
      </c>
      <c r="M37" s="8">
        <v>1098001474.1379001</v>
      </c>
      <c r="N37" s="19">
        <v>0</v>
      </c>
      <c r="O37" s="19">
        <f t="shared" si="2"/>
        <v>1098001474.1379001</v>
      </c>
      <c r="P37" s="107">
        <f t="shared" si="3"/>
        <v>5839109869.6448011</v>
      </c>
      <c r="Q37" s="108">
        <f t="shared" si="4"/>
        <v>4965019948.6147995</v>
      </c>
      <c r="R37" s="1">
        <v>28</v>
      </c>
    </row>
    <row r="38" spans="1:18" ht="18" customHeight="1" x14ac:dyDescent="0.25">
      <c r="A38" s="1">
        <v>29</v>
      </c>
      <c r="B38" s="28" t="s">
        <v>51</v>
      </c>
      <c r="C38" s="23">
        <v>30</v>
      </c>
      <c r="D38" s="5">
        <v>3368380293.3485999</v>
      </c>
      <c r="E38" s="5">
        <v>0</v>
      </c>
      <c r="F38" s="6">
        <f t="shared" si="0"/>
        <v>3368380293.3485999</v>
      </c>
      <c r="G38" s="7">
        <v>104632899.01000001</v>
      </c>
      <c r="H38" s="7">
        <v>305678787</v>
      </c>
      <c r="I38" s="5">
        <v>1527614502.9400001</v>
      </c>
      <c r="J38" s="8">
        <f t="shared" si="1"/>
        <v>1430454104.3985996</v>
      </c>
      <c r="K38" s="6">
        <v>52386884.668899998</v>
      </c>
      <c r="L38" s="6">
        <v>6345491.8300000001</v>
      </c>
      <c r="M38" s="8">
        <v>1104364837.7832</v>
      </c>
      <c r="N38" s="19">
        <v>0</v>
      </c>
      <c r="O38" s="19">
        <f t="shared" si="2"/>
        <v>1104364837.7832</v>
      </c>
      <c r="P38" s="107">
        <f t="shared" si="3"/>
        <v>4531477507.6307001</v>
      </c>
      <c r="Q38" s="108">
        <f t="shared" si="4"/>
        <v>2593551318.6806993</v>
      </c>
      <c r="R38" s="1">
        <v>29</v>
      </c>
    </row>
    <row r="39" spans="1:18" ht="18" customHeight="1" x14ac:dyDescent="0.25">
      <c r="A39" s="1">
        <v>30</v>
      </c>
      <c r="B39" s="28" t="s">
        <v>52</v>
      </c>
      <c r="C39" s="23">
        <v>33</v>
      </c>
      <c r="D39" s="5">
        <v>4142445941.1687999</v>
      </c>
      <c r="E39" s="5">
        <v>0</v>
      </c>
      <c r="F39" s="6">
        <f t="shared" si="0"/>
        <v>4142445941.1687999</v>
      </c>
      <c r="G39" s="7">
        <v>321052947.91000003</v>
      </c>
      <c r="H39" s="7">
        <v>99912935</v>
      </c>
      <c r="I39" s="5">
        <v>818716101.65999997</v>
      </c>
      <c r="J39" s="8">
        <f t="shared" si="1"/>
        <v>2902763956.5988002</v>
      </c>
      <c r="K39" s="6">
        <v>119427583.6719</v>
      </c>
      <c r="L39" s="6">
        <v>7803708.1799999997</v>
      </c>
      <c r="M39" s="8">
        <v>1630295786.7985001</v>
      </c>
      <c r="N39" s="19">
        <v>0</v>
      </c>
      <c r="O39" s="19">
        <f t="shared" si="2"/>
        <v>1630295786.7985001</v>
      </c>
      <c r="P39" s="107">
        <f t="shared" si="3"/>
        <v>5899973019.8191996</v>
      </c>
      <c r="Q39" s="108">
        <f t="shared" si="4"/>
        <v>4660291035.2491999</v>
      </c>
      <c r="R39" s="1">
        <v>30</v>
      </c>
    </row>
    <row r="40" spans="1:18" ht="18" customHeight="1" x14ac:dyDescent="0.25">
      <c r="A40" s="1">
        <v>31</v>
      </c>
      <c r="B40" s="28" t="s">
        <v>53</v>
      </c>
      <c r="C40" s="23">
        <v>17</v>
      </c>
      <c r="D40" s="5">
        <v>3856753680.9257002</v>
      </c>
      <c r="E40" s="5">
        <v>0</v>
      </c>
      <c r="F40" s="6">
        <f t="shared" si="0"/>
        <v>3856753680.9257002</v>
      </c>
      <c r="G40" s="7">
        <v>21796157.75</v>
      </c>
      <c r="H40" s="7">
        <v>400864283.55500001</v>
      </c>
      <c r="I40" s="5">
        <v>1302461807</v>
      </c>
      <c r="J40" s="8">
        <f t="shared" si="1"/>
        <v>2131631432.6207004</v>
      </c>
      <c r="K40" s="6">
        <v>85705157.104699999</v>
      </c>
      <c r="L40" s="6">
        <v>7265509.4800000004</v>
      </c>
      <c r="M40" s="8">
        <v>1077462935.4128001</v>
      </c>
      <c r="N40" s="19">
        <v>0</v>
      </c>
      <c r="O40" s="19">
        <f t="shared" si="2"/>
        <v>1077462935.4128001</v>
      </c>
      <c r="P40" s="107">
        <f t="shared" si="3"/>
        <v>5027187282.9232006</v>
      </c>
      <c r="Q40" s="108">
        <f t="shared" si="4"/>
        <v>3302065034.6182003</v>
      </c>
      <c r="R40" s="1">
        <v>31</v>
      </c>
    </row>
    <row r="41" spans="1:18" ht="18" customHeight="1" x14ac:dyDescent="0.25">
      <c r="A41" s="1">
        <v>32</v>
      </c>
      <c r="B41" s="28" t="s">
        <v>54</v>
      </c>
      <c r="C41" s="23">
        <v>23</v>
      </c>
      <c r="D41" s="5">
        <v>3983113954.3298001</v>
      </c>
      <c r="E41" s="5">
        <v>9338176888.1604004</v>
      </c>
      <c r="F41" s="6">
        <f t="shared" si="0"/>
        <v>13321290842.4902</v>
      </c>
      <c r="G41" s="7">
        <v>224300373.94</v>
      </c>
      <c r="H41" s="7">
        <v>0</v>
      </c>
      <c r="I41" s="5">
        <v>675850117.28999996</v>
      </c>
      <c r="J41" s="8">
        <f t="shared" si="1"/>
        <v>12421140351.260201</v>
      </c>
      <c r="K41" s="6">
        <v>63190855.515699998</v>
      </c>
      <c r="L41" s="6">
        <v>29861208.91</v>
      </c>
      <c r="M41" s="8">
        <v>1593995422.8006001</v>
      </c>
      <c r="N41" s="19">
        <v>0</v>
      </c>
      <c r="O41" s="19">
        <f t="shared" si="2"/>
        <v>1593995422.8006001</v>
      </c>
      <c r="P41" s="107">
        <f t="shared" si="3"/>
        <v>15008338329.716499</v>
      </c>
      <c r="Q41" s="108">
        <f t="shared" si="4"/>
        <v>14108187838.4865</v>
      </c>
      <c r="R41" s="1">
        <v>32</v>
      </c>
    </row>
    <row r="42" spans="1:18" ht="18" customHeight="1" x14ac:dyDescent="0.25">
      <c r="A42" s="1">
        <v>33</v>
      </c>
      <c r="B42" s="28" t="s">
        <v>55</v>
      </c>
      <c r="C42" s="23">
        <v>23</v>
      </c>
      <c r="D42" s="5">
        <v>4070380863.4124999</v>
      </c>
      <c r="E42" s="5">
        <v>0</v>
      </c>
      <c r="F42" s="6">
        <f t="shared" si="0"/>
        <v>4070380863.4124999</v>
      </c>
      <c r="G42" s="7">
        <v>37266218.210000001</v>
      </c>
      <c r="H42" s="7">
        <v>0</v>
      </c>
      <c r="I42" s="5">
        <v>428751642.19</v>
      </c>
      <c r="J42" s="8">
        <f t="shared" si="1"/>
        <v>3604363003.0124998</v>
      </c>
      <c r="K42" s="6">
        <v>71183469.981800005</v>
      </c>
      <c r="L42" s="6">
        <v>7667949.0599999996</v>
      </c>
      <c r="M42" s="8">
        <v>1111656068.5367</v>
      </c>
      <c r="N42" s="19">
        <v>0</v>
      </c>
      <c r="O42" s="19">
        <f t="shared" si="2"/>
        <v>1111656068.5367</v>
      </c>
      <c r="P42" s="107">
        <f t="shared" si="3"/>
        <v>5260888350.9910002</v>
      </c>
      <c r="Q42" s="108">
        <f t="shared" si="4"/>
        <v>4794870490.5909996</v>
      </c>
      <c r="R42" s="1">
        <v>33</v>
      </c>
    </row>
    <row r="43" spans="1:18" ht="18" customHeight="1" x14ac:dyDescent="0.25">
      <c r="A43" s="1">
        <v>34</v>
      </c>
      <c r="B43" s="28" t="s">
        <v>56</v>
      </c>
      <c r="C43" s="23">
        <v>16</v>
      </c>
      <c r="D43" s="5">
        <v>3557682938.8607001</v>
      </c>
      <c r="E43" s="5">
        <v>0</v>
      </c>
      <c r="F43" s="6">
        <f t="shared" si="0"/>
        <v>3557682938.8607001</v>
      </c>
      <c r="G43" s="7">
        <v>22654439.68</v>
      </c>
      <c r="H43" s="7">
        <v>0</v>
      </c>
      <c r="I43" s="5">
        <v>553013899.09000003</v>
      </c>
      <c r="J43" s="8">
        <f t="shared" si="1"/>
        <v>2982014600.0907001</v>
      </c>
      <c r="K43" s="6">
        <v>53400688.3781</v>
      </c>
      <c r="L43" s="6">
        <v>6702107.8499999996</v>
      </c>
      <c r="M43" s="8">
        <v>964302455.12870002</v>
      </c>
      <c r="N43" s="19">
        <v>0</v>
      </c>
      <c r="O43" s="19">
        <f t="shared" si="2"/>
        <v>964302455.12870002</v>
      </c>
      <c r="P43" s="107">
        <f t="shared" si="3"/>
        <v>4582088190.2174997</v>
      </c>
      <c r="Q43" s="108">
        <f t="shared" si="4"/>
        <v>4006419851.4475002</v>
      </c>
      <c r="R43" s="1">
        <v>34</v>
      </c>
    </row>
    <row r="44" spans="1:18" ht="18" customHeight="1" x14ac:dyDescent="0.25">
      <c r="A44" s="1">
        <v>35</v>
      </c>
      <c r="B44" s="28" t="s">
        <v>57</v>
      </c>
      <c r="C44" s="23">
        <v>17</v>
      </c>
      <c r="D44" s="5">
        <v>3667514412.0239</v>
      </c>
      <c r="E44" s="5">
        <v>0</v>
      </c>
      <c r="F44" s="6">
        <f t="shared" si="0"/>
        <v>3667514412.0239</v>
      </c>
      <c r="G44" s="7">
        <v>33986777.189999998</v>
      </c>
      <c r="H44" s="7">
        <v>0</v>
      </c>
      <c r="I44" s="5">
        <v>242539775</v>
      </c>
      <c r="J44" s="8">
        <f t="shared" si="1"/>
        <v>3390987859.8339</v>
      </c>
      <c r="K44" s="6">
        <v>53214420.3002</v>
      </c>
      <c r="L44" s="6">
        <v>6909012.8499999996</v>
      </c>
      <c r="M44" s="8">
        <v>964882682.33399999</v>
      </c>
      <c r="N44" s="19">
        <v>0</v>
      </c>
      <c r="O44" s="19">
        <f t="shared" si="2"/>
        <v>964882682.33399999</v>
      </c>
      <c r="P44" s="107">
        <f t="shared" si="3"/>
        <v>4692520527.5080996</v>
      </c>
      <c r="Q44" s="108">
        <f t="shared" si="4"/>
        <v>4415993975.3181</v>
      </c>
      <c r="R44" s="1">
        <v>35</v>
      </c>
    </row>
    <row r="45" spans="1:18" ht="18" customHeight="1" x14ac:dyDescent="0.25">
      <c r="A45" s="1">
        <v>36</v>
      </c>
      <c r="B45" s="28" t="s">
        <v>58</v>
      </c>
      <c r="C45" s="23">
        <v>14</v>
      </c>
      <c r="D45" s="5">
        <v>3675325146.8270001</v>
      </c>
      <c r="E45" s="5">
        <v>0</v>
      </c>
      <c r="F45" s="6">
        <f t="shared" si="0"/>
        <v>3675325146.8270001</v>
      </c>
      <c r="G45" s="7">
        <v>28430222.68</v>
      </c>
      <c r="H45" s="7">
        <v>488822936.86000001</v>
      </c>
      <c r="I45" s="5">
        <v>575655897.38</v>
      </c>
      <c r="J45" s="8">
        <f t="shared" si="1"/>
        <v>2582416089.9070001</v>
      </c>
      <c r="K45" s="6">
        <v>61286117.032200001</v>
      </c>
      <c r="L45" s="6">
        <v>6923727.0300000003</v>
      </c>
      <c r="M45" s="8">
        <v>1055861406.63</v>
      </c>
      <c r="N45" s="19">
        <v>0</v>
      </c>
      <c r="O45" s="19">
        <f t="shared" si="2"/>
        <v>1055861406.63</v>
      </c>
      <c r="P45" s="107">
        <f t="shared" si="3"/>
        <v>4799396397.5192003</v>
      </c>
      <c r="Q45" s="108">
        <f t="shared" si="4"/>
        <v>3706487340.5992002</v>
      </c>
      <c r="R45" s="1">
        <v>36</v>
      </c>
    </row>
    <row r="46" spans="1:18" ht="18" customHeight="1" thickBot="1" x14ac:dyDescent="0.3">
      <c r="A46" s="1">
        <v>37</v>
      </c>
      <c r="B46" s="105" t="s">
        <v>903</v>
      </c>
      <c r="C46" s="104"/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89227407.75</v>
      </c>
      <c r="L46" s="5">
        <v>0</v>
      </c>
      <c r="M46" s="5">
        <v>0</v>
      </c>
      <c r="N46" s="19">
        <v>0</v>
      </c>
      <c r="O46" s="19">
        <f t="shared" si="2"/>
        <v>0</v>
      </c>
      <c r="P46" s="107">
        <f>F46+K46+L46+M46</f>
        <v>89227407.75</v>
      </c>
      <c r="Q46" s="108">
        <f t="shared" si="4"/>
        <v>89227407.75</v>
      </c>
      <c r="R46" s="21"/>
    </row>
    <row r="47" spans="1:18" ht="18" customHeight="1" thickTop="1" thickBot="1" x14ac:dyDescent="0.3">
      <c r="A47" s="1"/>
      <c r="B47" s="136" t="s">
        <v>878</v>
      </c>
      <c r="C47" s="137"/>
      <c r="D47" s="9">
        <f t="shared" ref="D47:J47" si="5">SUM(D10:D46)</f>
        <v>140053221614.00491</v>
      </c>
      <c r="E47" s="9">
        <f t="shared" si="5"/>
        <v>47913389151.674797</v>
      </c>
      <c r="F47" s="9">
        <f t="shared" si="5"/>
        <v>187966610765.67963</v>
      </c>
      <c r="G47" s="9">
        <f t="shared" si="5"/>
        <v>3641804905.1999993</v>
      </c>
      <c r="H47" s="9">
        <f t="shared" si="5"/>
        <v>4797072505.7150002</v>
      </c>
      <c r="I47" s="9">
        <f t="shared" si="5"/>
        <v>23921589503.115002</v>
      </c>
      <c r="J47" s="9">
        <f t="shared" si="5"/>
        <v>155606143851.64972</v>
      </c>
      <c r="K47" s="9">
        <f>SUM(K10:K46)</f>
        <v>3153520894.9260998</v>
      </c>
      <c r="L47" s="9">
        <f t="shared" ref="L47:Q47" si="6">SUM(L10:L46)</f>
        <v>383525626.71000016</v>
      </c>
      <c r="M47" s="9">
        <f t="shared" si="6"/>
        <v>50356810913.339897</v>
      </c>
      <c r="N47" s="9">
        <f t="shared" si="6"/>
        <v>1000000000</v>
      </c>
      <c r="O47" s="9">
        <f t="shared" si="6"/>
        <v>49356810913.339897</v>
      </c>
      <c r="P47" s="9">
        <f t="shared" si="6"/>
        <v>241860468200.65573</v>
      </c>
      <c r="Q47" s="9">
        <f t="shared" si="6"/>
        <v>208500001286.62576</v>
      </c>
    </row>
    <row r="48" spans="1:18" ht="13.5" thickTop="1" x14ac:dyDescent="0.2">
      <c r="B48" t="s">
        <v>17</v>
      </c>
      <c r="I48" s="29"/>
      <c r="J48" s="29"/>
      <c r="K48" s="29"/>
      <c r="L48" s="30"/>
      <c r="M48" s="31"/>
      <c r="N48" s="31"/>
      <c r="O48" s="31"/>
    </row>
    <row r="49" spans="1:17" x14ac:dyDescent="0.2">
      <c r="B49" s="124" t="s">
        <v>913</v>
      </c>
      <c r="I49" s="30"/>
      <c r="J49" s="29"/>
      <c r="K49" s="29"/>
    </row>
    <row r="50" spans="1:17" x14ac:dyDescent="0.2">
      <c r="C50" s="20" t="s">
        <v>21</v>
      </c>
      <c r="Q50" s="29"/>
    </row>
    <row r="51" spans="1:17" x14ac:dyDescent="0.2">
      <c r="C51" s="20"/>
      <c r="O51" s="29"/>
      <c r="P51" s="29"/>
    </row>
    <row r="52" spans="1:17" x14ac:dyDescent="0.2">
      <c r="P52" s="29"/>
    </row>
    <row r="54" spans="1:17" ht="20.25" x14ac:dyDescent="0.3">
      <c r="A54" s="25"/>
      <c r="P54" s="29"/>
      <c r="Q54" s="30"/>
    </row>
  </sheetData>
  <mergeCells count="20">
    <mergeCell ref="B47:C47"/>
    <mergeCell ref="G7:I7"/>
    <mergeCell ref="F7:F8"/>
    <mergeCell ref="E7:E8"/>
    <mergeCell ref="D7:D8"/>
    <mergeCell ref="C7:C8"/>
    <mergeCell ref="B7:B8"/>
    <mergeCell ref="Q7:Q8"/>
    <mergeCell ref="K7:K8"/>
    <mergeCell ref="N7:N8"/>
    <mergeCell ref="O7:O8"/>
    <mergeCell ref="A2:S2"/>
    <mergeCell ref="L7:L8"/>
    <mergeCell ref="A4:Q4"/>
    <mergeCell ref="A7:A8"/>
    <mergeCell ref="R7:R8"/>
    <mergeCell ref="D5:Q5"/>
    <mergeCell ref="J7:J8"/>
    <mergeCell ref="M7:M8"/>
    <mergeCell ref="P7:P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U414"/>
  <sheetViews>
    <sheetView topLeftCell="B4" workbookViewId="0">
      <pane xSplit="3" ySplit="3" topLeftCell="E326" activePane="bottomRight" state="frozen"/>
      <selection activeCell="B4" sqref="B4"/>
      <selection pane="topRight" activeCell="E4" sqref="E4"/>
      <selection pane="bottomLeft" activeCell="B7" sqref="B7"/>
      <selection pane="bottomRight" activeCell="B296" sqref="B296:D296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0" customWidth="1"/>
    <col min="7" max="7" width="19.85546875" customWidth="1"/>
    <col min="8" max="8" width="20.7109375" customWidth="1"/>
    <col min="9" max="9" width="18.42578125" customWidth="1"/>
    <col min="10" max="10" width="19.7109375" bestFit="1" customWidth="1"/>
    <col min="11" max="11" width="0.7109375" customWidth="1"/>
    <col min="12" max="12" width="4.7109375" style="16" customWidth="1"/>
    <col min="13" max="13" width="13" customWidth="1"/>
    <col min="14" max="14" width="9.42578125" bestFit="1" customWidth="1"/>
    <col min="15" max="15" width="22.28515625" customWidth="1"/>
    <col min="16" max="17" width="18.7109375" customWidth="1"/>
    <col min="18" max="18" width="21.85546875" customWidth="1"/>
    <col min="19" max="19" width="21" customWidth="1"/>
    <col min="20" max="20" width="18.7109375" customWidth="1"/>
    <col min="21" max="21" width="22.140625" bestFit="1" customWidth="1"/>
  </cols>
  <sheetData>
    <row r="1" spans="1:21" ht="26.25" x14ac:dyDescent="0.4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26.25" hidden="1" x14ac:dyDescent="0.4">
      <c r="A2" s="26"/>
      <c r="B2" s="26"/>
      <c r="C2" s="26"/>
      <c r="D2" s="26"/>
      <c r="E2" s="26"/>
      <c r="F2" s="106"/>
      <c r="G2" s="26"/>
      <c r="H2" s="26"/>
      <c r="I2" s="26"/>
      <c r="J2" s="26"/>
      <c r="K2" s="26"/>
      <c r="L2" s="26"/>
      <c r="M2" s="26"/>
      <c r="N2" s="26"/>
      <c r="O2" s="26"/>
      <c r="P2" s="26"/>
      <c r="Q2" s="106"/>
      <c r="R2" s="26"/>
      <c r="S2" s="26"/>
      <c r="T2" s="26"/>
      <c r="U2" s="26"/>
    </row>
    <row r="3" spans="1:21" ht="18" x14ac:dyDescent="0.25">
      <c r="K3" s="22" t="s">
        <v>14</v>
      </c>
    </row>
    <row r="4" spans="1:21" ht="45" customHeight="1" x14ac:dyDescent="0.3">
      <c r="B4" s="154" t="s">
        <v>912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21" x14ac:dyDescent="0.2">
      <c r="K5" s="16">
        <v>0</v>
      </c>
    </row>
    <row r="6" spans="1:21" ht="91.5" customHeight="1" x14ac:dyDescent="0.2">
      <c r="A6" s="12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879</v>
      </c>
      <c r="G6" s="3" t="s">
        <v>22</v>
      </c>
      <c r="H6" s="3" t="s">
        <v>914</v>
      </c>
      <c r="I6" s="3" t="s">
        <v>9</v>
      </c>
      <c r="J6" s="3" t="s">
        <v>15</v>
      </c>
      <c r="K6" s="10"/>
      <c r="L6" s="17"/>
      <c r="M6" s="3" t="s">
        <v>7</v>
      </c>
      <c r="N6" s="3" t="s">
        <v>0</v>
      </c>
      <c r="O6" s="3" t="s">
        <v>8</v>
      </c>
      <c r="P6" s="3" t="s">
        <v>4</v>
      </c>
      <c r="Q6" s="3" t="s">
        <v>879</v>
      </c>
      <c r="R6" s="3" t="s">
        <v>22</v>
      </c>
      <c r="S6" s="3" t="s">
        <v>914</v>
      </c>
      <c r="T6" s="3" t="s">
        <v>9</v>
      </c>
      <c r="U6" s="3" t="s">
        <v>15</v>
      </c>
    </row>
    <row r="7" spans="1:21" ht="15.75" x14ac:dyDescent="0.25">
      <c r="A7" s="1"/>
      <c r="B7" s="1"/>
      <c r="C7" s="1"/>
      <c r="D7" s="1"/>
      <c r="E7" s="81" t="s">
        <v>898</v>
      </c>
      <c r="F7" s="81" t="s">
        <v>898</v>
      </c>
      <c r="G7" s="81" t="s">
        <v>898</v>
      </c>
      <c r="H7" s="81" t="s">
        <v>898</v>
      </c>
      <c r="I7" s="81" t="s">
        <v>898</v>
      </c>
      <c r="J7" s="81" t="s">
        <v>898</v>
      </c>
      <c r="K7" s="10"/>
      <c r="L7" s="17"/>
      <c r="M7" s="4"/>
      <c r="N7" s="4"/>
      <c r="O7" s="4"/>
      <c r="P7" s="81" t="s">
        <v>898</v>
      </c>
      <c r="Q7" s="81" t="s">
        <v>898</v>
      </c>
      <c r="R7" s="81" t="s">
        <v>898</v>
      </c>
      <c r="S7" s="81" t="s">
        <v>898</v>
      </c>
      <c r="T7" s="81" t="s">
        <v>898</v>
      </c>
      <c r="U7" s="100" t="s">
        <v>898</v>
      </c>
    </row>
    <row r="8" spans="1:21" ht="24.95" customHeight="1" x14ac:dyDescent="0.2">
      <c r="A8" s="151">
        <v>1</v>
      </c>
      <c r="B8" s="148" t="s">
        <v>23</v>
      </c>
      <c r="C8" s="1">
        <v>1</v>
      </c>
      <c r="D8" s="5" t="s">
        <v>62</v>
      </c>
      <c r="E8" s="5">
        <v>114815986.9269</v>
      </c>
      <c r="F8" s="5">
        <v>0</v>
      </c>
      <c r="G8" s="5">
        <v>216295.027</v>
      </c>
      <c r="H8" s="5">
        <v>1658043.04</v>
      </c>
      <c r="I8" s="5">
        <v>31783256.609099999</v>
      </c>
      <c r="J8" s="6">
        <f>SUM(E8:I8)</f>
        <v>148473581.60299999</v>
      </c>
      <c r="K8" s="10"/>
      <c r="L8" s="155">
        <v>19</v>
      </c>
      <c r="M8" s="148" t="s">
        <v>41</v>
      </c>
      <c r="N8" s="11">
        <v>26</v>
      </c>
      <c r="O8" s="5" t="s">
        <v>443</v>
      </c>
      <c r="P8" s="5">
        <v>121547930.8195</v>
      </c>
      <c r="Q8" s="5">
        <v>0</v>
      </c>
      <c r="R8" s="5">
        <v>228976.9368</v>
      </c>
      <c r="S8" s="5">
        <v>1755258.19</v>
      </c>
      <c r="T8" s="5">
        <v>33891480.729000002</v>
      </c>
      <c r="U8" s="6">
        <f>SUM(P8:T8)</f>
        <v>157423646.6753</v>
      </c>
    </row>
    <row r="9" spans="1:21" ht="24.95" customHeight="1" x14ac:dyDescent="0.2">
      <c r="A9" s="151"/>
      <c r="B9" s="149"/>
      <c r="C9" s="1">
        <v>2</v>
      </c>
      <c r="D9" s="5" t="s">
        <v>63</v>
      </c>
      <c r="E9" s="5">
        <v>191555517.01449999</v>
      </c>
      <c r="F9" s="5">
        <v>0</v>
      </c>
      <c r="G9" s="5">
        <v>360860.07569999999</v>
      </c>
      <c r="H9" s="5">
        <v>2766228.82</v>
      </c>
      <c r="I9" s="5">
        <v>55684396.774800003</v>
      </c>
      <c r="J9" s="6">
        <f t="shared" ref="J9:J72" si="0">SUM(E9:I9)</f>
        <v>250367002.685</v>
      </c>
      <c r="K9" s="10"/>
      <c r="L9" s="155"/>
      <c r="M9" s="149"/>
      <c r="N9" s="11">
        <v>27</v>
      </c>
      <c r="O9" s="5" t="s">
        <v>444</v>
      </c>
      <c r="P9" s="5">
        <v>119035984.53399999</v>
      </c>
      <c r="Q9" s="5">
        <v>0</v>
      </c>
      <c r="R9" s="5">
        <v>224244.8302</v>
      </c>
      <c r="S9" s="5">
        <v>1718983.49</v>
      </c>
      <c r="T9" s="5">
        <v>36428659.390900001</v>
      </c>
      <c r="U9" s="6">
        <f t="shared" ref="U9:U72" si="1">SUM(P9:T9)</f>
        <v>157407872.24509999</v>
      </c>
    </row>
    <row r="10" spans="1:21" ht="24.95" customHeight="1" x14ac:dyDescent="0.2">
      <c r="A10" s="151"/>
      <c r="B10" s="149"/>
      <c r="C10" s="1">
        <v>3</v>
      </c>
      <c r="D10" s="5" t="s">
        <v>64</v>
      </c>
      <c r="E10" s="5">
        <v>134780396.4551</v>
      </c>
      <c r="F10" s="5">
        <v>0</v>
      </c>
      <c r="G10" s="5">
        <v>253904.79389999999</v>
      </c>
      <c r="H10" s="5">
        <v>1946346.54</v>
      </c>
      <c r="I10" s="5">
        <v>36521569.782899998</v>
      </c>
      <c r="J10" s="6">
        <f t="shared" si="0"/>
        <v>173502217.57190001</v>
      </c>
      <c r="K10" s="10"/>
      <c r="L10" s="155"/>
      <c r="M10" s="149"/>
      <c r="N10" s="11">
        <v>28</v>
      </c>
      <c r="O10" s="5" t="s">
        <v>445</v>
      </c>
      <c r="P10" s="5">
        <v>119143738.58400001</v>
      </c>
      <c r="Q10" s="5">
        <v>0</v>
      </c>
      <c r="R10" s="5">
        <v>224447.8217</v>
      </c>
      <c r="S10" s="5">
        <v>1720539.55</v>
      </c>
      <c r="T10" s="5">
        <v>35825925.526600003</v>
      </c>
      <c r="U10" s="6">
        <f t="shared" si="1"/>
        <v>156914651.48230001</v>
      </c>
    </row>
    <row r="11" spans="1:21" ht="24.95" customHeight="1" x14ac:dyDescent="0.2">
      <c r="A11" s="151"/>
      <c r="B11" s="149"/>
      <c r="C11" s="1">
        <v>4</v>
      </c>
      <c r="D11" s="5" t="s">
        <v>65</v>
      </c>
      <c r="E11" s="5">
        <v>137326626.4808</v>
      </c>
      <c r="F11" s="5">
        <v>0</v>
      </c>
      <c r="G11" s="5">
        <v>258701.48560000001</v>
      </c>
      <c r="H11" s="5">
        <v>1983116.32</v>
      </c>
      <c r="I11" s="5">
        <v>38176481.452100001</v>
      </c>
      <c r="J11" s="6">
        <f t="shared" si="0"/>
        <v>177744925.7385</v>
      </c>
      <c r="K11" s="10"/>
      <c r="L11" s="155"/>
      <c r="M11" s="149"/>
      <c r="N11" s="11">
        <v>29</v>
      </c>
      <c r="O11" s="5" t="s">
        <v>446</v>
      </c>
      <c r="P11" s="5">
        <v>141205102.2843</v>
      </c>
      <c r="Q11" s="5">
        <v>0</v>
      </c>
      <c r="R11" s="5">
        <v>266007.91609999997</v>
      </c>
      <c r="S11" s="5">
        <v>2039124.9</v>
      </c>
      <c r="T11" s="5">
        <v>42306258.936399996</v>
      </c>
      <c r="U11" s="6">
        <f t="shared" si="1"/>
        <v>185816494.0368</v>
      </c>
    </row>
    <row r="12" spans="1:21" ht="24.95" customHeight="1" x14ac:dyDescent="0.2">
      <c r="A12" s="151"/>
      <c r="B12" s="149"/>
      <c r="C12" s="1">
        <v>5</v>
      </c>
      <c r="D12" s="5" t="s">
        <v>66</v>
      </c>
      <c r="E12" s="5">
        <v>124994125.66500001</v>
      </c>
      <c r="F12" s="5">
        <v>0</v>
      </c>
      <c r="G12" s="5">
        <v>235469.01879999999</v>
      </c>
      <c r="H12" s="5">
        <v>1805024.25</v>
      </c>
      <c r="I12" s="5">
        <v>34087893.928000003</v>
      </c>
      <c r="J12" s="6">
        <f t="shared" si="0"/>
        <v>161122512.86180001</v>
      </c>
      <c r="K12" s="10"/>
      <c r="L12" s="155"/>
      <c r="M12" s="149"/>
      <c r="N12" s="11">
        <v>30</v>
      </c>
      <c r="O12" s="5" t="s">
        <v>447</v>
      </c>
      <c r="P12" s="5">
        <v>142309746.65040001</v>
      </c>
      <c r="Q12" s="5">
        <v>0</v>
      </c>
      <c r="R12" s="5">
        <v>268088.89010000002</v>
      </c>
      <c r="S12" s="5">
        <v>2055076.92</v>
      </c>
      <c r="T12" s="5">
        <v>41656155.539300002</v>
      </c>
      <c r="U12" s="6">
        <f t="shared" si="1"/>
        <v>186289067.9998</v>
      </c>
    </row>
    <row r="13" spans="1:21" ht="24.95" customHeight="1" x14ac:dyDescent="0.2">
      <c r="A13" s="151"/>
      <c r="B13" s="149"/>
      <c r="C13" s="1">
        <v>6</v>
      </c>
      <c r="D13" s="5" t="s">
        <v>67</v>
      </c>
      <c r="E13" s="5">
        <v>129086623.3721</v>
      </c>
      <c r="F13" s="5">
        <v>0</v>
      </c>
      <c r="G13" s="5">
        <v>243178.63250000001</v>
      </c>
      <c r="H13" s="5">
        <v>1864123.49</v>
      </c>
      <c r="I13" s="5">
        <v>35277118.515299998</v>
      </c>
      <c r="J13" s="6">
        <f t="shared" si="0"/>
        <v>166471044.00989997</v>
      </c>
      <c r="K13" s="10"/>
      <c r="L13" s="155"/>
      <c r="M13" s="149"/>
      <c r="N13" s="11">
        <v>31</v>
      </c>
      <c r="O13" s="5" t="s">
        <v>47</v>
      </c>
      <c r="P13" s="5">
        <v>246049780.55759999</v>
      </c>
      <c r="Q13" s="5">
        <v>0</v>
      </c>
      <c r="R13" s="5">
        <v>463518.58620000002</v>
      </c>
      <c r="S13" s="5">
        <v>3553173.54</v>
      </c>
      <c r="T13" s="5">
        <v>70582168.110100001</v>
      </c>
      <c r="U13" s="6">
        <f t="shared" si="1"/>
        <v>320648640.79390001</v>
      </c>
    </row>
    <row r="14" spans="1:21" ht="24.95" customHeight="1" x14ac:dyDescent="0.2">
      <c r="A14" s="151"/>
      <c r="B14" s="149"/>
      <c r="C14" s="1">
        <v>7</v>
      </c>
      <c r="D14" s="5" t="s">
        <v>68</v>
      </c>
      <c r="E14" s="5">
        <v>125248599.9349</v>
      </c>
      <c r="F14" s="5">
        <v>0</v>
      </c>
      <c r="G14" s="5">
        <v>235948.40779999999</v>
      </c>
      <c r="H14" s="5">
        <v>1808699.08</v>
      </c>
      <c r="I14" s="5">
        <v>33843793.512400001</v>
      </c>
      <c r="J14" s="6">
        <f t="shared" si="0"/>
        <v>161137040.93510002</v>
      </c>
      <c r="K14" s="10"/>
      <c r="L14" s="155"/>
      <c r="M14" s="149"/>
      <c r="N14" s="11">
        <v>32</v>
      </c>
      <c r="O14" s="5" t="s">
        <v>448</v>
      </c>
      <c r="P14" s="5">
        <v>123240902.25399999</v>
      </c>
      <c r="Q14" s="5">
        <v>0</v>
      </c>
      <c r="R14" s="5">
        <v>232166.22529999999</v>
      </c>
      <c r="S14" s="5">
        <v>1779706.17</v>
      </c>
      <c r="T14" s="5">
        <v>36491969.866999999</v>
      </c>
      <c r="U14" s="6">
        <f t="shared" si="1"/>
        <v>161744744.51629999</v>
      </c>
    </row>
    <row r="15" spans="1:21" ht="24.95" customHeight="1" x14ac:dyDescent="0.2">
      <c r="A15" s="151"/>
      <c r="B15" s="149"/>
      <c r="C15" s="1">
        <v>8</v>
      </c>
      <c r="D15" s="5" t="s">
        <v>69</v>
      </c>
      <c r="E15" s="5">
        <v>122125194.9259</v>
      </c>
      <c r="F15" s="5">
        <v>0</v>
      </c>
      <c r="G15" s="5">
        <v>230064.41039999999</v>
      </c>
      <c r="H15" s="5">
        <v>1763594.38</v>
      </c>
      <c r="I15" s="5">
        <v>32308627.7914</v>
      </c>
      <c r="J15" s="6">
        <f t="shared" si="0"/>
        <v>156427481.5077</v>
      </c>
      <c r="K15" s="10"/>
      <c r="L15" s="155"/>
      <c r="M15" s="149"/>
      <c r="N15" s="11">
        <v>33</v>
      </c>
      <c r="O15" s="5" t="s">
        <v>449</v>
      </c>
      <c r="P15" s="5">
        <v>121967952.9164</v>
      </c>
      <c r="Q15" s="5">
        <v>0</v>
      </c>
      <c r="R15" s="5">
        <v>229768.19149999999</v>
      </c>
      <c r="S15" s="5">
        <v>1761323.67</v>
      </c>
      <c r="T15" s="5">
        <v>33420958.479499999</v>
      </c>
      <c r="U15" s="6">
        <f t="shared" si="1"/>
        <v>157380003.25740001</v>
      </c>
    </row>
    <row r="16" spans="1:21" ht="24.95" customHeight="1" x14ac:dyDescent="0.2">
      <c r="A16" s="151"/>
      <c r="B16" s="149"/>
      <c r="C16" s="1">
        <v>9</v>
      </c>
      <c r="D16" s="5" t="s">
        <v>70</v>
      </c>
      <c r="E16" s="5">
        <v>131755694.03730001</v>
      </c>
      <c r="F16" s="5">
        <v>0</v>
      </c>
      <c r="G16" s="5">
        <v>248206.73639999999</v>
      </c>
      <c r="H16" s="5">
        <v>1902667.19</v>
      </c>
      <c r="I16" s="5">
        <v>36047270.058600001</v>
      </c>
      <c r="J16" s="6">
        <f t="shared" si="0"/>
        <v>169953838.0223</v>
      </c>
      <c r="K16" s="10"/>
      <c r="L16" s="155"/>
      <c r="M16" s="149"/>
      <c r="N16" s="11">
        <v>34</v>
      </c>
      <c r="O16" s="5" t="s">
        <v>450</v>
      </c>
      <c r="P16" s="5">
        <v>145998728.71700001</v>
      </c>
      <c r="Q16" s="5">
        <v>0</v>
      </c>
      <c r="R16" s="5">
        <v>275038.34460000001</v>
      </c>
      <c r="S16" s="5">
        <v>2108349.04</v>
      </c>
      <c r="T16" s="5">
        <v>42709919.883599997</v>
      </c>
      <c r="U16" s="6">
        <f t="shared" si="1"/>
        <v>191092035.98519999</v>
      </c>
    </row>
    <row r="17" spans="1:21" ht="24.95" customHeight="1" x14ac:dyDescent="0.2">
      <c r="A17" s="151"/>
      <c r="B17" s="149"/>
      <c r="C17" s="1">
        <v>10</v>
      </c>
      <c r="D17" s="5" t="s">
        <v>71</v>
      </c>
      <c r="E17" s="5">
        <v>133705369.8028</v>
      </c>
      <c r="F17" s="5">
        <v>0</v>
      </c>
      <c r="G17" s="5">
        <v>251879.61489999999</v>
      </c>
      <c r="H17" s="5">
        <v>1930822.21</v>
      </c>
      <c r="I17" s="5">
        <v>37370217.250600003</v>
      </c>
      <c r="J17" s="6">
        <f t="shared" si="0"/>
        <v>173258288.87830001</v>
      </c>
      <c r="K17" s="10"/>
      <c r="L17" s="155"/>
      <c r="M17" s="149"/>
      <c r="N17" s="11">
        <v>35</v>
      </c>
      <c r="O17" s="5" t="s">
        <v>451</v>
      </c>
      <c r="P17" s="5">
        <v>120463023.4119</v>
      </c>
      <c r="Q17" s="5">
        <v>0</v>
      </c>
      <c r="R17" s="5">
        <v>226933.1441</v>
      </c>
      <c r="S17" s="5">
        <v>1739591.18</v>
      </c>
      <c r="T17" s="5">
        <v>36126914.711300001</v>
      </c>
      <c r="U17" s="6">
        <f t="shared" si="1"/>
        <v>158556462.44730002</v>
      </c>
    </row>
    <row r="18" spans="1:21" ht="24.95" customHeight="1" x14ac:dyDescent="0.2">
      <c r="A18" s="151"/>
      <c r="B18" s="149"/>
      <c r="C18" s="1">
        <v>11</v>
      </c>
      <c r="D18" s="5" t="s">
        <v>72</v>
      </c>
      <c r="E18" s="5">
        <v>146217516.78240001</v>
      </c>
      <c r="F18" s="5">
        <v>0</v>
      </c>
      <c r="G18" s="5">
        <v>275450.50640000001</v>
      </c>
      <c r="H18" s="5">
        <v>2111508.54</v>
      </c>
      <c r="I18" s="5">
        <v>42183097.7751</v>
      </c>
      <c r="J18" s="6">
        <f t="shared" si="0"/>
        <v>190787573.60389999</v>
      </c>
      <c r="K18" s="10"/>
      <c r="L18" s="155"/>
      <c r="M18" s="149"/>
      <c r="N18" s="11">
        <v>36</v>
      </c>
      <c r="O18" s="5" t="s">
        <v>452</v>
      </c>
      <c r="P18" s="5">
        <v>152467977.3251</v>
      </c>
      <c r="Q18" s="5">
        <v>0</v>
      </c>
      <c r="R18" s="5">
        <v>287225.37829999998</v>
      </c>
      <c r="S18" s="5">
        <v>2201770.64</v>
      </c>
      <c r="T18" s="5">
        <v>44668087.222400002</v>
      </c>
      <c r="U18" s="6">
        <f t="shared" si="1"/>
        <v>199625060.56580001</v>
      </c>
    </row>
    <row r="19" spans="1:21" ht="24.95" customHeight="1" x14ac:dyDescent="0.2">
      <c r="A19" s="151"/>
      <c r="B19" s="149"/>
      <c r="C19" s="1">
        <v>12</v>
      </c>
      <c r="D19" s="5" t="s">
        <v>73</v>
      </c>
      <c r="E19" s="5">
        <v>140781475.79210001</v>
      </c>
      <c r="F19" s="5">
        <v>0</v>
      </c>
      <c r="G19" s="5">
        <v>265209.8713</v>
      </c>
      <c r="H19" s="5">
        <v>2033007.36</v>
      </c>
      <c r="I19" s="5">
        <v>40255679.080499999</v>
      </c>
      <c r="J19" s="6">
        <f t="shared" si="0"/>
        <v>183335372.10390005</v>
      </c>
      <c r="K19" s="10"/>
      <c r="L19" s="155"/>
      <c r="M19" s="149"/>
      <c r="N19" s="11">
        <v>37</v>
      </c>
      <c r="O19" s="5" t="s">
        <v>453</v>
      </c>
      <c r="P19" s="5">
        <v>133891326.5565</v>
      </c>
      <c r="Q19" s="5">
        <v>0</v>
      </c>
      <c r="R19" s="5">
        <v>252229.9278</v>
      </c>
      <c r="S19" s="5">
        <v>1933507.59</v>
      </c>
      <c r="T19" s="5">
        <v>40821258.079499997</v>
      </c>
      <c r="U19" s="6">
        <f t="shared" si="1"/>
        <v>176898322.15379998</v>
      </c>
    </row>
    <row r="20" spans="1:21" ht="24.95" customHeight="1" x14ac:dyDescent="0.2">
      <c r="A20" s="151"/>
      <c r="B20" s="149"/>
      <c r="C20" s="1">
        <v>13</v>
      </c>
      <c r="D20" s="5" t="s">
        <v>74</v>
      </c>
      <c r="E20" s="5">
        <v>107503840.21969999</v>
      </c>
      <c r="F20" s="5">
        <v>0</v>
      </c>
      <c r="G20" s="5">
        <v>202520.10759999999</v>
      </c>
      <c r="H20" s="5">
        <v>1552449.26</v>
      </c>
      <c r="I20" s="5">
        <v>29904340.6897</v>
      </c>
      <c r="J20" s="6">
        <f t="shared" si="0"/>
        <v>139163150.27700001</v>
      </c>
      <c r="K20" s="10"/>
      <c r="L20" s="155"/>
      <c r="M20" s="149"/>
      <c r="N20" s="11">
        <v>38</v>
      </c>
      <c r="O20" s="5" t="s">
        <v>454</v>
      </c>
      <c r="P20" s="5">
        <v>139227382.26629999</v>
      </c>
      <c r="Q20" s="5">
        <v>0</v>
      </c>
      <c r="R20" s="5">
        <v>262282.20659999998</v>
      </c>
      <c r="S20" s="5">
        <v>2010564.89</v>
      </c>
      <c r="T20" s="5">
        <v>42228291.858400002</v>
      </c>
      <c r="U20" s="6">
        <f t="shared" si="1"/>
        <v>183728521.22130001</v>
      </c>
    </row>
    <row r="21" spans="1:21" ht="24.95" customHeight="1" x14ac:dyDescent="0.2">
      <c r="A21" s="151"/>
      <c r="B21" s="149"/>
      <c r="C21" s="1">
        <v>14</v>
      </c>
      <c r="D21" s="5" t="s">
        <v>75</v>
      </c>
      <c r="E21" s="5">
        <v>101576445.0184</v>
      </c>
      <c r="F21" s="5">
        <v>0</v>
      </c>
      <c r="G21" s="5">
        <v>191353.8394</v>
      </c>
      <c r="H21" s="5">
        <v>1466852.5</v>
      </c>
      <c r="I21" s="5">
        <v>28109813.555300001</v>
      </c>
      <c r="J21" s="6">
        <f t="shared" si="0"/>
        <v>131344464.91309999</v>
      </c>
      <c r="K21" s="10"/>
      <c r="L21" s="155"/>
      <c r="M21" s="149"/>
      <c r="N21" s="11">
        <v>39</v>
      </c>
      <c r="O21" s="5" t="s">
        <v>455</v>
      </c>
      <c r="P21" s="5">
        <v>109607246.9906</v>
      </c>
      <c r="Q21" s="5">
        <v>0</v>
      </c>
      <c r="R21" s="5">
        <v>206482.59080000001</v>
      </c>
      <c r="S21" s="5">
        <v>1582824.29</v>
      </c>
      <c r="T21" s="5">
        <v>32887881.248799998</v>
      </c>
      <c r="U21" s="6">
        <f t="shared" si="1"/>
        <v>144284435.12020001</v>
      </c>
    </row>
    <row r="22" spans="1:21" ht="24.95" customHeight="1" x14ac:dyDescent="0.2">
      <c r="A22" s="151"/>
      <c r="B22" s="149"/>
      <c r="C22" s="1">
        <v>15</v>
      </c>
      <c r="D22" s="5" t="s">
        <v>76</v>
      </c>
      <c r="E22" s="5">
        <v>105770832.4645</v>
      </c>
      <c r="F22" s="5">
        <v>0</v>
      </c>
      <c r="G22" s="5">
        <v>199255.3971</v>
      </c>
      <c r="H22" s="5">
        <v>1527423.12</v>
      </c>
      <c r="I22" s="5">
        <v>30352878.036400001</v>
      </c>
      <c r="J22" s="6">
        <f t="shared" si="0"/>
        <v>137850389.01800001</v>
      </c>
      <c r="K22" s="10"/>
      <c r="L22" s="155"/>
      <c r="M22" s="149"/>
      <c r="N22" s="11">
        <v>40</v>
      </c>
      <c r="O22" s="5" t="s">
        <v>456</v>
      </c>
      <c r="P22" s="5">
        <v>120845882.2869</v>
      </c>
      <c r="Q22" s="5">
        <v>0</v>
      </c>
      <c r="R22" s="5">
        <v>227654.38920000001</v>
      </c>
      <c r="S22" s="5">
        <v>1745119.99</v>
      </c>
      <c r="T22" s="5">
        <v>37416771.224799998</v>
      </c>
      <c r="U22" s="6">
        <f t="shared" si="1"/>
        <v>160235427.89089999</v>
      </c>
    </row>
    <row r="23" spans="1:21" ht="24.95" customHeight="1" x14ac:dyDescent="0.2">
      <c r="A23" s="151"/>
      <c r="B23" s="149"/>
      <c r="C23" s="1">
        <v>16</v>
      </c>
      <c r="D23" s="5" t="s">
        <v>77</v>
      </c>
      <c r="E23" s="5">
        <v>157670202.59419999</v>
      </c>
      <c r="F23" s="5">
        <v>0</v>
      </c>
      <c r="G23" s="5">
        <v>297025.54190000001</v>
      </c>
      <c r="H23" s="5">
        <v>2276895.31</v>
      </c>
      <c r="I23" s="5">
        <v>40333343.960500002</v>
      </c>
      <c r="J23" s="6">
        <f t="shared" si="0"/>
        <v>200577467.4066</v>
      </c>
      <c r="K23" s="10"/>
      <c r="L23" s="155"/>
      <c r="M23" s="149"/>
      <c r="N23" s="11">
        <v>41</v>
      </c>
      <c r="O23" s="5" t="s">
        <v>457</v>
      </c>
      <c r="P23" s="5">
        <v>149007264.5966</v>
      </c>
      <c r="Q23" s="5">
        <v>0</v>
      </c>
      <c r="R23" s="5">
        <v>280705.94679999998</v>
      </c>
      <c r="S23" s="5">
        <v>2151794.9300000002</v>
      </c>
      <c r="T23" s="5">
        <v>43012117.860200003</v>
      </c>
      <c r="U23" s="6">
        <f t="shared" si="1"/>
        <v>194451883.33359998</v>
      </c>
    </row>
    <row r="24" spans="1:21" ht="24.95" customHeight="1" x14ac:dyDescent="0.2">
      <c r="A24" s="151"/>
      <c r="B24" s="150"/>
      <c r="C24" s="1">
        <v>17</v>
      </c>
      <c r="D24" s="5" t="s">
        <v>78</v>
      </c>
      <c r="E24" s="5">
        <v>136236304.331</v>
      </c>
      <c r="F24" s="5">
        <v>0</v>
      </c>
      <c r="G24" s="5">
        <v>256647.49239999999</v>
      </c>
      <c r="H24" s="5">
        <v>1967371.12</v>
      </c>
      <c r="I24" s="5">
        <v>34131485.986100003</v>
      </c>
      <c r="J24" s="6">
        <f t="shared" si="0"/>
        <v>172591808.92949998</v>
      </c>
      <c r="K24" s="10"/>
      <c r="L24" s="155"/>
      <c r="M24" s="149"/>
      <c r="N24" s="11">
        <v>42</v>
      </c>
      <c r="O24" s="5" t="s">
        <v>458</v>
      </c>
      <c r="P24" s="5">
        <v>174215075.01890001</v>
      </c>
      <c r="Q24" s="5">
        <v>0</v>
      </c>
      <c r="R24" s="5">
        <v>328193.44559999998</v>
      </c>
      <c r="S24" s="5">
        <v>2515817.71</v>
      </c>
      <c r="T24" s="5">
        <v>53431526.345200002</v>
      </c>
      <c r="U24" s="6">
        <f t="shared" si="1"/>
        <v>230490612.51970002</v>
      </c>
    </row>
    <row r="25" spans="1:21" ht="24.95" customHeight="1" x14ac:dyDescent="0.2">
      <c r="A25" s="1"/>
      <c r="B25" s="138" t="s">
        <v>811</v>
      </c>
      <c r="C25" s="139"/>
      <c r="D25" s="140"/>
      <c r="E25" s="13">
        <f>SUM(E8:E24)</f>
        <v>2241150751.8176003</v>
      </c>
      <c r="F25" s="13">
        <f t="shared" ref="F25:J25" si="2">SUM(F8:F24)</f>
        <v>0</v>
      </c>
      <c r="G25" s="13">
        <f t="shared" si="2"/>
        <v>4221970.9590999996</v>
      </c>
      <c r="H25" s="13">
        <f t="shared" si="2"/>
        <v>32364172.530000001</v>
      </c>
      <c r="I25" s="13">
        <f t="shared" si="2"/>
        <v>616371264.75879991</v>
      </c>
      <c r="J25" s="13">
        <f t="shared" si="2"/>
        <v>2894108160.0654998</v>
      </c>
      <c r="K25" s="10"/>
      <c r="L25" s="155"/>
      <c r="M25" s="149"/>
      <c r="N25" s="11">
        <v>43</v>
      </c>
      <c r="O25" s="5" t="s">
        <v>459</v>
      </c>
      <c r="P25" s="5">
        <v>113693101.4447</v>
      </c>
      <c r="Q25" s="5">
        <v>0</v>
      </c>
      <c r="R25" s="5">
        <v>214179.68969999999</v>
      </c>
      <c r="S25" s="5">
        <v>1641827.6</v>
      </c>
      <c r="T25" s="5">
        <v>35233919.690499999</v>
      </c>
      <c r="U25" s="6">
        <f t="shared" si="1"/>
        <v>150783028.4249</v>
      </c>
    </row>
    <row r="26" spans="1:21" ht="24.95" customHeight="1" x14ac:dyDescent="0.2">
      <c r="A26" s="151">
        <v>2</v>
      </c>
      <c r="B26" s="148" t="s">
        <v>24</v>
      </c>
      <c r="C26" s="1">
        <v>1</v>
      </c>
      <c r="D26" s="5" t="s">
        <v>79</v>
      </c>
      <c r="E26" s="5">
        <v>139714775.55669999</v>
      </c>
      <c r="F26" s="5">
        <v>0</v>
      </c>
      <c r="G26" s="5">
        <v>263200.37800000003</v>
      </c>
      <c r="H26" s="5">
        <v>2017603.28</v>
      </c>
      <c r="I26" s="5">
        <v>37030232.453299999</v>
      </c>
      <c r="J26" s="6">
        <f t="shared" si="0"/>
        <v>179025811.66799998</v>
      </c>
      <c r="K26" s="10"/>
      <c r="L26" s="155"/>
      <c r="M26" s="150"/>
      <c r="N26" s="11">
        <v>44</v>
      </c>
      <c r="O26" s="5" t="s">
        <v>460</v>
      </c>
      <c r="P26" s="5">
        <v>133687260.8056</v>
      </c>
      <c r="Q26" s="5">
        <v>0</v>
      </c>
      <c r="R26" s="5">
        <v>251845.50049999999</v>
      </c>
      <c r="S26" s="5">
        <v>1930560.7</v>
      </c>
      <c r="T26" s="5">
        <v>39495062.259300001</v>
      </c>
      <c r="U26" s="6">
        <f t="shared" si="1"/>
        <v>175364729.26539999</v>
      </c>
    </row>
    <row r="27" spans="1:21" ht="24.95" customHeight="1" x14ac:dyDescent="0.2">
      <c r="A27" s="151"/>
      <c r="B27" s="149"/>
      <c r="C27" s="1">
        <v>2</v>
      </c>
      <c r="D27" s="5" t="s">
        <v>80</v>
      </c>
      <c r="E27" s="5">
        <v>170682190.73890001</v>
      </c>
      <c r="F27" s="5">
        <v>0</v>
      </c>
      <c r="G27" s="5">
        <v>321538.05450000003</v>
      </c>
      <c r="H27" s="5">
        <v>2464799.7799999998</v>
      </c>
      <c r="I27" s="5">
        <v>39072788.577</v>
      </c>
      <c r="J27" s="6">
        <f t="shared" si="0"/>
        <v>212541317.15040001</v>
      </c>
      <c r="K27" s="10"/>
      <c r="L27" s="24"/>
      <c r="M27" s="138" t="s">
        <v>829</v>
      </c>
      <c r="N27" s="139"/>
      <c r="O27" s="140"/>
      <c r="P27" s="13">
        <f>2627605408.0203+3543186525.84</f>
        <v>6170791933.8603001</v>
      </c>
      <c r="Q27" s="13">
        <v>0</v>
      </c>
      <c r="R27" s="13">
        <f>4949989.9619+6674798.92</f>
        <v>11624788.881900001</v>
      </c>
      <c r="S27" s="13">
        <f>37944914.99+51166705.32</f>
        <v>89111620.310000002</v>
      </c>
      <c r="T27" s="13">
        <f>778635326.9628+1052478688.83</f>
        <v>1831114015.7927999</v>
      </c>
      <c r="U27" s="13">
        <f>3449135639.935+4653506718.91</f>
        <v>8102642358.8449993</v>
      </c>
    </row>
    <row r="28" spans="1:21" ht="24.95" customHeight="1" x14ac:dyDescent="0.2">
      <c r="A28" s="151"/>
      <c r="B28" s="149"/>
      <c r="C28" s="1">
        <v>3</v>
      </c>
      <c r="D28" s="5" t="s">
        <v>81</v>
      </c>
      <c r="E28" s="5">
        <v>145335934.31119999</v>
      </c>
      <c r="F28" s="5">
        <v>0</v>
      </c>
      <c r="G28" s="5">
        <v>273789.74550000002</v>
      </c>
      <c r="H28" s="5">
        <v>2098777.71</v>
      </c>
      <c r="I28" s="5">
        <v>35809050.43</v>
      </c>
      <c r="J28" s="6">
        <f t="shared" si="0"/>
        <v>183517552.19670001</v>
      </c>
      <c r="K28" s="10"/>
      <c r="L28" s="145">
        <v>20</v>
      </c>
      <c r="M28" s="148" t="s">
        <v>42</v>
      </c>
      <c r="N28" s="11">
        <v>1</v>
      </c>
      <c r="O28" s="5" t="s">
        <v>461</v>
      </c>
      <c r="P28" s="5">
        <v>135845820.0751</v>
      </c>
      <c r="Q28" s="5">
        <v>0</v>
      </c>
      <c r="R28" s="5">
        <v>255911.88219999999</v>
      </c>
      <c r="S28" s="5">
        <v>1961732.18</v>
      </c>
      <c r="T28" s="5">
        <v>34186687.689099997</v>
      </c>
      <c r="U28" s="6">
        <f t="shared" si="1"/>
        <v>172250151.82640001</v>
      </c>
    </row>
    <row r="29" spans="1:21" ht="24.95" customHeight="1" x14ac:dyDescent="0.2">
      <c r="A29" s="151"/>
      <c r="B29" s="149"/>
      <c r="C29" s="1">
        <v>4</v>
      </c>
      <c r="D29" s="5" t="s">
        <v>82</v>
      </c>
      <c r="E29" s="5">
        <v>127243704.5739</v>
      </c>
      <c r="F29" s="5">
        <v>0</v>
      </c>
      <c r="G29" s="5">
        <v>239706.8671</v>
      </c>
      <c r="H29" s="5">
        <v>1837510.13</v>
      </c>
      <c r="I29" s="5">
        <v>33233417.075599998</v>
      </c>
      <c r="J29" s="6">
        <f t="shared" si="0"/>
        <v>162554338.64660001</v>
      </c>
      <c r="K29" s="10"/>
      <c r="L29" s="146"/>
      <c r="M29" s="149"/>
      <c r="N29" s="11">
        <v>2</v>
      </c>
      <c r="O29" s="5" t="s">
        <v>462</v>
      </c>
      <c r="P29" s="5">
        <v>139981153.3915</v>
      </c>
      <c r="Q29" s="5">
        <v>0</v>
      </c>
      <c r="R29" s="5">
        <v>263702.19140000001</v>
      </c>
      <c r="S29" s="5">
        <v>2021450.01</v>
      </c>
      <c r="T29" s="5">
        <v>36846332.081</v>
      </c>
      <c r="U29" s="6">
        <f t="shared" si="1"/>
        <v>179112637.67389998</v>
      </c>
    </row>
    <row r="30" spans="1:21" ht="24.95" customHeight="1" x14ac:dyDescent="0.2">
      <c r="A30" s="151"/>
      <c r="B30" s="149"/>
      <c r="C30" s="1">
        <v>5</v>
      </c>
      <c r="D30" s="5" t="s">
        <v>83</v>
      </c>
      <c r="E30" s="5">
        <v>125912205.4206</v>
      </c>
      <c r="F30" s="5">
        <v>0</v>
      </c>
      <c r="G30" s="5">
        <v>237198.53479999999</v>
      </c>
      <c r="H30" s="5">
        <v>1818282.12</v>
      </c>
      <c r="I30" s="5">
        <v>34474997.462399997</v>
      </c>
      <c r="J30" s="6">
        <f t="shared" si="0"/>
        <v>162442683.53779998</v>
      </c>
      <c r="K30" s="10"/>
      <c r="L30" s="146"/>
      <c r="M30" s="149"/>
      <c r="N30" s="11">
        <v>3</v>
      </c>
      <c r="O30" s="5" t="s">
        <v>463</v>
      </c>
      <c r="P30" s="5">
        <v>152286270.50870001</v>
      </c>
      <c r="Q30" s="5">
        <v>0</v>
      </c>
      <c r="R30" s="5">
        <v>286883.07160000002</v>
      </c>
      <c r="S30" s="5">
        <v>2199146.63</v>
      </c>
      <c r="T30" s="5">
        <v>38689966.386600003</v>
      </c>
      <c r="U30" s="6">
        <f t="shared" si="1"/>
        <v>193462266.59689999</v>
      </c>
    </row>
    <row r="31" spans="1:21" ht="24.95" customHeight="1" x14ac:dyDescent="0.2">
      <c r="A31" s="151"/>
      <c r="B31" s="149"/>
      <c r="C31" s="1">
        <v>6</v>
      </c>
      <c r="D31" s="5" t="s">
        <v>84</v>
      </c>
      <c r="E31" s="5">
        <v>134618291.6534</v>
      </c>
      <c r="F31" s="5">
        <v>0</v>
      </c>
      <c r="G31" s="5">
        <v>253599.4142</v>
      </c>
      <c r="H31" s="5">
        <v>1944005.6</v>
      </c>
      <c r="I31" s="5">
        <v>36843927.400799997</v>
      </c>
      <c r="J31" s="6">
        <f t="shared" si="0"/>
        <v>173659824.0684</v>
      </c>
      <c r="K31" s="10"/>
      <c r="L31" s="146"/>
      <c r="M31" s="149"/>
      <c r="N31" s="11">
        <v>4</v>
      </c>
      <c r="O31" s="5" t="s">
        <v>464</v>
      </c>
      <c r="P31" s="5">
        <v>142783523.92750001</v>
      </c>
      <c r="Q31" s="5">
        <v>0</v>
      </c>
      <c r="R31" s="5">
        <v>268981.41100000002</v>
      </c>
      <c r="S31" s="5">
        <v>2061918.68</v>
      </c>
      <c r="T31" s="5">
        <v>37817143.080799997</v>
      </c>
      <c r="U31" s="6">
        <f t="shared" si="1"/>
        <v>182931567.09930003</v>
      </c>
    </row>
    <row r="32" spans="1:21" ht="24.95" customHeight="1" x14ac:dyDescent="0.2">
      <c r="A32" s="151"/>
      <c r="B32" s="149"/>
      <c r="C32" s="1">
        <v>7</v>
      </c>
      <c r="D32" s="5" t="s">
        <v>85</v>
      </c>
      <c r="E32" s="5">
        <v>146631595.76480001</v>
      </c>
      <c r="F32" s="5">
        <v>0</v>
      </c>
      <c r="G32" s="5">
        <v>276230.56520000001</v>
      </c>
      <c r="H32" s="5">
        <v>2117488.2000000002</v>
      </c>
      <c r="I32" s="5">
        <v>36189744.331</v>
      </c>
      <c r="J32" s="6">
        <f t="shared" si="0"/>
        <v>185215058.861</v>
      </c>
      <c r="K32" s="10"/>
      <c r="L32" s="146"/>
      <c r="M32" s="149"/>
      <c r="N32" s="11">
        <v>5</v>
      </c>
      <c r="O32" s="5" t="s">
        <v>465</v>
      </c>
      <c r="P32" s="5">
        <v>133533749.77</v>
      </c>
      <c r="Q32" s="5">
        <v>0</v>
      </c>
      <c r="R32" s="5">
        <v>251556.3101</v>
      </c>
      <c r="S32" s="5">
        <v>1928343.87</v>
      </c>
      <c r="T32" s="5">
        <v>34412202.929200001</v>
      </c>
      <c r="U32" s="6">
        <f t="shared" si="1"/>
        <v>170125852.8793</v>
      </c>
    </row>
    <row r="33" spans="1:21" ht="24.95" customHeight="1" x14ac:dyDescent="0.2">
      <c r="A33" s="151"/>
      <c r="B33" s="149"/>
      <c r="C33" s="1">
        <v>8</v>
      </c>
      <c r="D33" s="5" t="s">
        <v>86</v>
      </c>
      <c r="E33" s="5">
        <v>153388881.07730001</v>
      </c>
      <c r="F33" s="5">
        <v>0</v>
      </c>
      <c r="G33" s="5">
        <v>288960.21419999999</v>
      </c>
      <c r="H33" s="5">
        <v>2215069.29</v>
      </c>
      <c r="I33" s="5">
        <v>36140410.511299998</v>
      </c>
      <c r="J33" s="6">
        <f t="shared" si="0"/>
        <v>192033321.09279999</v>
      </c>
      <c r="K33" s="10"/>
      <c r="L33" s="146"/>
      <c r="M33" s="149"/>
      <c r="N33" s="11">
        <v>6</v>
      </c>
      <c r="O33" s="5" t="s">
        <v>466</v>
      </c>
      <c r="P33" s="5">
        <v>124905429.4913</v>
      </c>
      <c r="Q33" s="5">
        <v>0</v>
      </c>
      <c r="R33" s="5">
        <v>235301.92939999999</v>
      </c>
      <c r="S33" s="5">
        <v>1803743.4</v>
      </c>
      <c r="T33" s="5">
        <v>33298376.737</v>
      </c>
      <c r="U33" s="6">
        <f t="shared" si="1"/>
        <v>160242851.55770001</v>
      </c>
    </row>
    <row r="34" spans="1:21" ht="24.95" customHeight="1" x14ac:dyDescent="0.2">
      <c r="A34" s="151"/>
      <c r="B34" s="149"/>
      <c r="C34" s="1">
        <v>9</v>
      </c>
      <c r="D34" s="5" t="s">
        <v>790</v>
      </c>
      <c r="E34" s="5">
        <v>133364000.27779999</v>
      </c>
      <c r="F34" s="5">
        <v>0</v>
      </c>
      <c r="G34" s="5">
        <v>251236.52910000001</v>
      </c>
      <c r="H34" s="5">
        <v>1724383.5</v>
      </c>
      <c r="I34" s="5">
        <v>38389821.149999999</v>
      </c>
      <c r="J34" s="6">
        <f t="shared" si="0"/>
        <v>173729441.4569</v>
      </c>
      <c r="K34" s="10"/>
      <c r="L34" s="146"/>
      <c r="M34" s="149"/>
      <c r="N34" s="11">
        <v>7</v>
      </c>
      <c r="O34" s="5" t="s">
        <v>467</v>
      </c>
      <c r="P34" s="5">
        <v>125314186.5588</v>
      </c>
      <c r="Q34" s="5">
        <v>0</v>
      </c>
      <c r="R34" s="5">
        <v>236071.9626</v>
      </c>
      <c r="S34" s="5">
        <v>1937587.94</v>
      </c>
      <c r="T34" s="5">
        <v>31491081.738000002</v>
      </c>
      <c r="U34" s="6">
        <f t="shared" si="1"/>
        <v>158978928.19939998</v>
      </c>
    </row>
    <row r="35" spans="1:21" ht="24.95" customHeight="1" x14ac:dyDescent="0.2">
      <c r="A35" s="151"/>
      <c r="B35" s="149"/>
      <c r="C35" s="1">
        <v>10</v>
      </c>
      <c r="D35" s="5" t="s">
        <v>87</v>
      </c>
      <c r="E35" s="5">
        <v>119409923.66760001</v>
      </c>
      <c r="F35" s="5">
        <v>0</v>
      </c>
      <c r="G35" s="5">
        <v>224949.27189999999</v>
      </c>
      <c r="H35" s="5">
        <v>1752359.2</v>
      </c>
      <c r="I35" s="5">
        <v>31934570.172200002</v>
      </c>
      <c r="J35" s="6">
        <f t="shared" si="0"/>
        <v>153321802.31170002</v>
      </c>
      <c r="K35" s="10"/>
      <c r="L35" s="146"/>
      <c r="M35" s="149"/>
      <c r="N35" s="11">
        <v>8</v>
      </c>
      <c r="O35" s="5" t="s">
        <v>468</v>
      </c>
      <c r="P35" s="5">
        <v>134173881.77609999</v>
      </c>
      <c r="Q35" s="5">
        <v>0</v>
      </c>
      <c r="R35" s="5">
        <v>252762.21679999999</v>
      </c>
      <c r="S35" s="5">
        <v>1817365.36</v>
      </c>
      <c r="T35" s="5">
        <v>33912291.926399998</v>
      </c>
      <c r="U35" s="6">
        <f t="shared" si="1"/>
        <v>170156301.2793</v>
      </c>
    </row>
    <row r="36" spans="1:21" ht="24.95" customHeight="1" x14ac:dyDescent="0.2">
      <c r="A36" s="151"/>
      <c r="B36" s="149"/>
      <c r="C36" s="1">
        <v>11</v>
      </c>
      <c r="D36" s="5" t="s">
        <v>88</v>
      </c>
      <c r="E36" s="5">
        <v>121347182.4312</v>
      </c>
      <c r="F36" s="5">
        <v>0</v>
      </c>
      <c r="G36" s="5">
        <v>228598.75880000001</v>
      </c>
      <c r="H36" s="5">
        <v>1715672.47</v>
      </c>
      <c r="I36" s="5">
        <v>33598472.231299996</v>
      </c>
      <c r="J36" s="6">
        <f t="shared" si="0"/>
        <v>156889925.89129999</v>
      </c>
      <c r="K36" s="10"/>
      <c r="L36" s="146"/>
      <c r="M36" s="149"/>
      <c r="N36" s="11">
        <v>9</v>
      </c>
      <c r="O36" s="5" t="s">
        <v>469</v>
      </c>
      <c r="P36" s="5">
        <v>125848721.84020001</v>
      </c>
      <c r="Q36" s="5">
        <v>0</v>
      </c>
      <c r="R36" s="5">
        <v>237078.94190000001</v>
      </c>
      <c r="S36" s="5">
        <v>1809646.21</v>
      </c>
      <c r="T36" s="5">
        <v>32398582.261700001</v>
      </c>
      <c r="U36" s="6">
        <f t="shared" si="1"/>
        <v>160294029.2538</v>
      </c>
    </row>
    <row r="37" spans="1:21" ht="24.95" customHeight="1" x14ac:dyDescent="0.2">
      <c r="A37" s="151"/>
      <c r="B37" s="149"/>
      <c r="C37" s="1">
        <v>12</v>
      </c>
      <c r="D37" s="5" t="s">
        <v>89</v>
      </c>
      <c r="E37" s="5">
        <v>118806703.5106</v>
      </c>
      <c r="F37" s="5">
        <v>0</v>
      </c>
      <c r="G37" s="5">
        <v>223812.9013</v>
      </c>
      <c r="H37" s="5">
        <v>1989359.12</v>
      </c>
      <c r="I37" s="5">
        <v>31814597.5755</v>
      </c>
      <c r="J37" s="6">
        <f t="shared" si="0"/>
        <v>152834473.1074</v>
      </c>
      <c r="K37" s="10"/>
      <c r="L37" s="146"/>
      <c r="M37" s="149"/>
      <c r="N37" s="11">
        <v>10</v>
      </c>
      <c r="O37" s="5" t="s">
        <v>470</v>
      </c>
      <c r="P37" s="5">
        <v>151734992.1419</v>
      </c>
      <c r="Q37" s="5">
        <v>0</v>
      </c>
      <c r="R37" s="5">
        <v>285844.55099999998</v>
      </c>
      <c r="S37" s="5">
        <v>2191185.69</v>
      </c>
      <c r="T37" s="5">
        <v>39501594.602200001</v>
      </c>
      <c r="U37" s="6">
        <f t="shared" si="1"/>
        <v>193713616.9851</v>
      </c>
    </row>
    <row r="38" spans="1:21" ht="24.95" customHeight="1" x14ac:dyDescent="0.2">
      <c r="A38" s="151"/>
      <c r="B38" s="149"/>
      <c r="C38" s="1">
        <v>13</v>
      </c>
      <c r="D38" s="5" t="s">
        <v>90</v>
      </c>
      <c r="E38" s="5">
        <v>137758926.92030001</v>
      </c>
      <c r="F38" s="5">
        <v>0</v>
      </c>
      <c r="G38" s="5">
        <v>259515.8707</v>
      </c>
      <c r="H38" s="5">
        <v>1928565.85</v>
      </c>
      <c r="I38" s="5">
        <v>34981179.073100001</v>
      </c>
      <c r="J38" s="6">
        <f t="shared" si="0"/>
        <v>174928187.7141</v>
      </c>
      <c r="K38" s="10"/>
      <c r="L38" s="146"/>
      <c r="M38" s="149"/>
      <c r="N38" s="11">
        <v>11</v>
      </c>
      <c r="O38" s="5" t="s">
        <v>471</v>
      </c>
      <c r="P38" s="5">
        <v>125229484.698</v>
      </c>
      <c r="Q38" s="5">
        <v>0</v>
      </c>
      <c r="R38" s="5">
        <v>235912.39780000001</v>
      </c>
      <c r="S38" s="5">
        <v>1808423.04</v>
      </c>
      <c r="T38" s="5">
        <v>31969461.135000002</v>
      </c>
      <c r="U38" s="6">
        <f t="shared" si="1"/>
        <v>159243281.27079999</v>
      </c>
    </row>
    <row r="39" spans="1:21" ht="24.95" customHeight="1" x14ac:dyDescent="0.2">
      <c r="A39" s="151"/>
      <c r="B39" s="149"/>
      <c r="C39" s="1">
        <v>14</v>
      </c>
      <c r="D39" s="5" t="s">
        <v>91</v>
      </c>
      <c r="E39" s="5">
        <v>133549121.1155</v>
      </c>
      <c r="F39" s="5">
        <v>0</v>
      </c>
      <c r="G39" s="5">
        <v>251585.26730000001</v>
      </c>
      <c r="H39" s="5">
        <v>1840315.85</v>
      </c>
      <c r="I39" s="5">
        <v>35145348.123899996</v>
      </c>
      <c r="J39" s="6">
        <f t="shared" si="0"/>
        <v>170786370.3567</v>
      </c>
      <c r="K39" s="10"/>
      <c r="L39" s="146"/>
      <c r="M39" s="149"/>
      <c r="N39" s="11">
        <v>12</v>
      </c>
      <c r="O39" s="5" t="s">
        <v>472</v>
      </c>
      <c r="P39" s="5">
        <v>139088874.07339999</v>
      </c>
      <c r="Q39" s="5">
        <v>0</v>
      </c>
      <c r="R39" s="5">
        <v>262021.27929999999</v>
      </c>
      <c r="S39" s="5">
        <v>2008564.71</v>
      </c>
      <c r="T39" s="5">
        <v>35720342.420299999</v>
      </c>
      <c r="U39" s="6">
        <f t="shared" si="1"/>
        <v>177079802.48300001</v>
      </c>
    </row>
    <row r="40" spans="1:21" ht="24.95" customHeight="1" x14ac:dyDescent="0.2">
      <c r="A40" s="151"/>
      <c r="B40" s="149"/>
      <c r="C40" s="1">
        <v>15</v>
      </c>
      <c r="D40" s="5" t="s">
        <v>92</v>
      </c>
      <c r="E40" s="5">
        <v>127437994.6812</v>
      </c>
      <c r="F40" s="5">
        <v>0</v>
      </c>
      <c r="G40" s="5">
        <v>240072.8787</v>
      </c>
      <c r="H40" s="5">
        <v>1714484.21</v>
      </c>
      <c r="I40" s="5">
        <v>34825773.763700001</v>
      </c>
      <c r="J40" s="6">
        <f t="shared" si="0"/>
        <v>164218325.5336</v>
      </c>
      <c r="K40" s="10"/>
      <c r="L40" s="146"/>
      <c r="M40" s="149"/>
      <c r="N40" s="11">
        <v>13</v>
      </c>
      <c r="O40" s="5" t="s">
        <v>473</v>
      </c>
      <c r="P40" s="5">
        <v>151575340.8382</v>
      </c>
      <c r="Q40" s="5">
        <v>0</v>
      </c>
      <c r="R40" s="5">
        <v>285543.79330000002</v>
      </c>
      <c r="S40" s="5">
        <v>2188880.19</v>
      </c>
      <c r="T40" s="5">
        <v>37712129.2839</v>
      </c>
      <c r="U40" s="6">
        <f t="shared" si="1"/>
        <v>191761894.1054</v>
      </c>
    </row>
    <row r="41" spans="1:21" ht="24.95" customHeight="1" x14ac:dyDescent="0.2">
      <c r="A41" s="151"/>
      <c r="B41" s="149"/>
      <c r="C41" s="1">
        <v>16</v>
      </c>
      <c r="D41" s="5" t="s">
        <v>93</v>
      </c>
      <c r="E41" s="5">
        <v>118724418.87010001</v>
      </c>
      <c r="F41" s="5">
        <v>0</v>
      </c>
      <c r="G41" s="5">
        <v>223657.89009999999</v>
      </c>
      <c r="H41" s="5">
        <v>1629372.1</v>
      </c>
      <c r="I41" s="5">
        <v>33153485.7108</v>
      </c>
      <c r="J41" s="6">
        <f t="shared" si="0"/>
        <v>153730934.57100001</v>
      </c>
      <c r="K41" s="10"/>
      <c r="L41" s="146"/>
      <c r="M41" s="149"/>
      <c r="N41" s="11">
        <v>14</v>
      </c>
      <c r="O41" s="5" t="s">
        <v>474</v>
      </c>
      <c r="P41" s="5">
        <v>151220926.4235</v>
      </c>
      <c r="Q41" s="5">
        <v>0</v>
      </c>
      <c r="R41" s="5">
        <v>284876.13299999997</v>
      </c>
      <c r="S41" s="5">
        <v>2183762.14</v>
      </c>
      <c r="T41" s="5">
        <v>39943559.142999999</v>
      </c>
      <c r="U41" s="6">
        <f t="shared" si="1"/>
        <v>193633123.83949998</v>
      </c>
    </row>
    <row r="42" spans="1:21" ht="24.95" customHeight="1" x14ac:dyDescent="0.2">
      <c r="A42" s="151"/>
      <c r="B42" s="149"/>
      <c r="C42" s="1">
        <v>17</v>
      </c>
      <c r="D42" s="5" t="s">
        <v>94</v>
      </c>
      <c r="E42" s="5">
        <v>112830584.2771</v>
      </c>
      <c r="F42" s="5">
        <v>0</v>
      </c>
      <c r="G42" s="5">
        <v>212554.84469999999</v>
      </c>
      <c r="H42" s="5">
        <v>1845810.35</v>
      </c>
      <c r="I42" s="5">
        <v>30266437.341499999</v>
      </c>
      <c r="J42" s="6">
        <f t="shared" si="0"/>
        <v>145155386.81329998</v>
      </c>
      <c r="K42" s="10"/>
      <c r="L42" s="146"/>
      <c r="M42" s="149"/>
      <c r="N42" s="11">
        <v>15</v>
      </c>
      <c r="O42" s="5" t="s">
        <v>475</v>
      </c>
      <c r="P42" s="5">
        <v>132054489.4153</v>
      </c>
      <c r="Q42" s="5">
        <v>0</v>
      </c>
      <c r="R42" s="5">
        <v>248769.61929999999</v>
      </c>
      <c r="S42" s="5">
        <v>1906982.06</v>
      </c>
      <c r="T42" s="5">
        <v>35726537.478799999</v>
      </c>
      <c r="U42" s="6">
        <f t="shared" si="1"/>
        <v>169936778.57339999</v>
      </c>
    </row>
    <row r="43" spans="1:21" ht="24.95" customHeight="1" x14ac:dyDescent="0.2">
      <c r="A43" s="151"/>
      <c r="B43" s="149"/>
      <c r="C43" s="1">
        <v>18</v>
      </c>
      <c r="D43" s="5" t="s">
        <v>95</v>
      </c>
      <c r="E43" s="5">
        <v>127818477.0467</v>
      </c>
      <c r="F43" s="5">
        <v>0</v>
      </c>
      <c r="G43" s="5">
        <v>240789.64689999999</v>
      </c>
      <c r="H43" s="5">
        <v>2323354.54</v>
      </c>
      <c r="I43" s="5">
        <v>34674448.126900002</v>
      </c>
      <c r="J43" s="6">
        <f t="shared" si="0"/>
        <v>165057069.36050001</v>
      </c>
      <c r="K43" s="10"/>
      <c r="L43" s="146"/>
      <c r="M43" s="149"/>
      <c r="N43" s="11">
        <v>16</v>
      </c>
      <c r="O43" s="5" t="s">
        <v>476</v>
      </c>
      <c r="P43" s="5">
        <v>148769326.31670001</v>
      </c>
      <c r="Q43" s="5">
        <v>0</v>
      </c>
      <c r="R43" s="5">
        <v>280257.70899999997</v>
      </c>
      <c r="S43" s="5">
        <v>2148358.89</v>
      </c>
      <c r="T43" s="5">
        <v>35726159.731299996</v>
      </c>
      <c r="U43" s="6">
        <f t="shared" si="1"/>
        <v>186924102.64699998</v>
      </c>
    </row>
    <row r="44" spans="1:21" ht="24.95" customHeight="1" x14ac:dyDescent="0.2">
      <c r="A44" s="151"/>
      <c r="B44" s="149"/>
      <c r="C44" s="1">
        <v>19</v>
      </c>
      <c r="D44" s="5" t="s">
        <v>96</v>
      </c>
      <c r="E44" s="5">
        <v>160887405.9729</v>
      </c>
      <c r="F44" s="5">
        <v>0</v>
      </c>
      <c r="G44" s="5">
        <v>303086.24050000001</v>
      </c>
      <c r="H44" s="5">
        <v>1990605.7</v>
      </c>
      <c r="I44" s="5">
        <v>37970521.457500003</v>
      </c>
      <c r="J44" s="6">
        <f t="shared" si="0"/>
        <v>201151619.37090001</v>
      </c>
      <c r="K44" s="10"/>
      <c r="L44" s="146"/>
      <c r="M44" s="149"/>
      <c r="N44" s="11">
        <v>17</v>
      </c>
      <c r="O44" s="5" t="s">
        <v>477</v>
      </c>
      <c r="P44" s="5">
        <v>153572519.0661</v>
      </c>
      <c r="Q44" s="5">
        <v>0</v>
      </c>
      <c r="R44" s="5">
        <v>289306.15889999998</v>
      </c>
      <c r="S44" s="5">
        <v>2217721.19</v>
      </c>
      <c r="T44" s="5">
        <v>38229567.769299999</v>
      </c>
      <c r="U44" s="6">
        <f t="shared" si="1"/>
        <v>194309114.18430001</v>
      </c>
    </row>
    <row r="45" spans="1:21" ht="24.95" customHeight="1" x14ac:dyDescent="0.2">
      <c r="A45" s="151"/>
      <c r="B45" s="149"/>
      <c r="C45" s="1">
        <v>20</v>
      </c>
      <c r="D45" s="5" t="s">
        <v>97</v>
      </c>
      <c r="E45" s="5">
        <v>137845250.45969999</v>
      </c>
      <c r="F45" s="5">
        <v>0</v>
      </c>
      <c r="G45" s="5">
        <v>259678.49050000001</v>
      </c>
      <c r="H45" s="5">
        <v>1925892.54</v>
      </c>
      <c r="I45" s="5">
        <v>27343956.259500001</v>
      </c>
      <c r="J45" s="6">
        <f t="shared" si="0"/>
        <v>167374777.74969998</v>
      </c>
      <c r="K45" s="10"/>
      <c r="L45" s="146"/>
      <c r="M45" s="149"/>
      <c r="N45" s="11">
        <v>18</v>
      </c>
      <c r="O45" s="5" t="s">
        <v>478</v>
      </c>
      <c r="P45" s="5">
        <v>147011123.08070001</v>
      </c>
      <c r="Q45" s="5">
        <v>0</v>
      </c>
      <c r="R45" s="5">
        <v>276945.53419999999</v>
      </c>
      <c r="S45" s="5">
        <v>2122968.9</v>
      </c>
      <c r="T45" s="5">
        <v>36833186.468999997</v>
      </c>
      <c r="U45" s="6">
        <f t="shared" si="1"/>
        <v>186244223.98390001</v>
      </c>
    </row>
    <row r="46" spans="1:21" ht="24.95" customHeight="1" x14ac:dyDescent="0.2">
      <c r="A46" s="151"/>
      <c r="B46" s="149"/>
      <c r="C46" s="14">
        <v>21</v>
      </c>
      <c r="D46" s="5" t="s">
        <v>791</v>
      </c>
      <c r="E46" s="5">
        <v>133582447.54880001</v>
      </c>
      <c r="F46" s="5">
        <v>0</v>
      </c>
      <c r="G46" s="5">
        <v>251648.049</v>
      </c>
      <c r="H46" s="5">
        <v>1929047.11</v>
      </c>
      <c r="I46" s="5">
        <v>38114820.991300002</v>
      </c>
      <c r="J46" s="6">
        <f t="shared" si="0"/>
        <v>173877963.69910002</v>
      </c>
      <c r="K46" s="10"/>
      <c r="L46" s="146"/>
      <c r="M46" s="149"/>
      <c r="N46" s="11">
        <v>19</v>
      </c>
      <c r="O46" s="5" t="s">
        <v>479</v>
      </c>
      <c r="P46" s="5">
        <v>161214464.5388</v>
      </c>
      <c r="Q46" s="5">
        <v>0</v>
      </c>
      <c r="R46" s="5">
        <v>303702.36670000001</v>
      </c>
      <c r="S46" s="5">
        <v>2328077.5499999998</v>
      </c>
      <c r="T46" s="5">
        <v>41467241.340899996</v>
      </c>
      <c r="U46" s="6">
        <f t="shared" si="1"/>
        <v>205313485.79640001</v>
      </c>
    </row>
    <row r="47" spans="1:21" ht="24.95" customHeight="1" x14ac:dyDescent="0.2">
      <c r="A47" s="1"/>
      <c r="B47" s="152" t="s">
        <v>812</v>
      </c>
      <c r="C47" s="152"/>
      <c r="D47" s="152"/>
      <c r="E47" s="13">
        <f>SUM(E26:E46)</f>
        <v>2826890015.8763003</v>
      </c>
      <c r="F47" s="13">
        <f t="shared" ref="F47:J47" si="3">SUM(F26:F46)</f>
        <v>0</v>
      </c>
      <c r="G47" s="13">
        <f t="shared" si="3"/>
        <v>5325410.4129999997</v>
      </c>
      <c r="H47" s="13">
        <f t="shared" si="3"/>
        <v>40822758.650000006</v>
      </c>
      <c r="I47" s="13">
        <f t="shared" si="3"/>
        <v>731008000.21860003</v>
      </c>
      <c r="J47" s="13">
        <f t="shared" si="3"/>
        <v>3604046185.1578999</v>
      </c>
      <c r="K47" s="10"/>
      <c r="L47" s="146"/>
      <c r="M47" s="149"/>
      <c r="N47" s="11">
        <v>20</v>
      </c>
      <c r="O47" s="5" t="s">
        <v>480</v>
      </c>
      <c r="P47" s="5">
        <v>128378704.1543</v>
      </c>
      <c r="Q47" s="5">
        <v>0</v>
      </c>
      <c r="R47" s="5">
        <v>241845.02549999999</v>
      </c>
      <c r="S47" s="5">
        <v>1853900.51</v>
      </c>
      <c r="T47" s="5">
        <v>34342546.295599997</v>
      </c>
      <c r="U47" s="6">
        <f t="shared" si="1"/>
        <v>164816995.98540002</v>
      </c>
    </row>
    <row r="48" spans="1:21" ht="24.95" customHeight="1" x14ac:dyDescent="0.2">
      <c r="A48" s="151">
        <v>3</v>
      </c>
      <c r="B48" s="148" t="s">
        <v>25</v>
      </c>
      <c r="C48" s="15">
        <v>1</v>
      </c>
      <c r="D48" s="5" t="s">
        <v>98</v>
      </c>
      <c r="E48" s="5">
        <v>128270728.8668</v>
      </c>
      <c r="F48" s="5">
        <v>0</v>
      </c>
      <c r="G48" s="5">
        <v>241641.61720000001</v>
      </c>
      <c r="H48" s="5">
        <v>1852341.26</v>
      </c>
      <c r="I48" s="5">
        <v>36009046.8411</v>
      </c>
      <c r="J48" s="6">
        <f t="shared" si="0"/>
        <v>166373758.5851</v>
      </c>
      <c r="K48" s="10"/>
      <c r="L48" s="146"/>
      <c r="M48" s="149"/>
      <c r="N48" s="11">
        <v>21</v>
      </c>
      <c r="O48" s="5" t="s">
        <v>42</v>
      </c>
      <c r="P48" s="5">
        <v>176811404.56</v>
      </c>
      <c r="Q48" s="5">
        <v>0</v>
      </c>
      <c r="R48" s="5">
        <v>333084.51679999998</v>
      </c>
      <c r="S48" s="5">
        <v>2553310.9700000002</v>
      </c>
      <c r="T48" s="5">
        <v>46961200.555100001</v>
      </c>
      <c r="U48" s="6">
        <f t="shared" si="1"/>
        <v>226659000.60189998</v>
      </c>
    </row>
    <row r="49" spans="1:21" ht="24.95" customHeight="1" x14ac:dyDescent="0.2">
      <c r="A49" s="151"/>
      <c r="B49" s="149"/>
      <c r="C49" s="1">
        <v>2</v>
      </c>
      <c r="D49" s="5" t="s">
        <v>99</v>
      </c>
      <c r="E49" s="5">
        <v>100153590.0694</v>
      </c>
      <c r="F49" s="5">
        <v>0</v>
      </c>
      <c r="G49" s="5">
        <v>188673.40729999999</v>
      </c>
      <c r="H49" s="5">
        <v>1446305.24</v>
      </c>
      <c r="I49" s="5">
        <v>30074860.7245</v>
      </c>
      <c r="J49" s="6">
        <f t="shared" si="0"/>
        <v>131863429.44119999</v>
      </c>
      <c r="K49" s="10"/>
      <c r="L49" s="146"/>
      <c r="M49" s="149"/>
      <c r="N49" s="11">
        <v>22</v>
      </c>
      <c r="O49" s="5" t="s">
        <v>481</v>
      </c>
      <c r="P49" s="5">
        <v>124412103.9622</v>
      </c>
      <c r="Q49" s="5">
        <v>0</v>
      </c>
      <c r="R49" s="5">
        <v>234372.5827</v>
      </c>
      <c r="S49" s="5">
        <v>1796619.35</v>
      </c>
      <c r="T49" s="5">
        <v>31784969.270300001</v>
      </c>
      <c r="U49" s="6">
        <f t="shared" si="1"/>
        <v>158228065.1652</v>
      </c>
    </row>
    <row r="50" spans="1:21" ht="24.95" customHeight="1" x14ac:dyDescent="0.2">
      <c r="A50" s="151"/>
      <c r="B50" s="149"/>
      <c r="C50" s="1">
        <v>3</v>
      </c>
      <c r="D50" s="5" t="s">
        <v>100</v>
      </c>
      <c r="E50" s="5">
        <v>132231112.0434</v>
      </c>
      <c r="F50" s="5">
        <v>0</v>
      </c>
      <c r="G50" s="5">
        <v>249102.34820000001</v>
      </c>
      <c r="H50" s="5">
        <v>1909532.65</v>
      </c>
      <c r="I50" s="5">
        <v>38537461.761600003</v>
      </c>
      <c r="J50" s="6">
        <f t="shared" si="0"/>
        <v>172927208.80320001</v>
      </c>
      <c r="K50" s="10"/>
      <c r="L50" s="146"/>
      <c r="M50" s="149"/>
      <c r="N50" s="11">
        <v>23</v>
      </c>
      <c r="O50" s="5" t="s">
        <v>482</v>
      </c>
      <c r="P50" s="5">
        <v>117536458.0985</v>
      </c>
      <c r="Q50" s="5">
        <v>0</v>
      </c>
      <c r="R50" s="5">
        <v>221419.9613</v>
      </c>
      <c r="S50" s="5">
        <v>1697329.02</v>
      </c>
      <c r="T50" s="5">
        <v>30401355.8345</v>
      </c>
      <c r="U50" s="6">
        <f t="shared" si="1"/>
        <v>149856562.91429999</v>
      </c>
    </row>
    <row r="51" spans="1:21" ht="24.95" customHeight="1" x14ac:dyDescent="0.2">
      <c r="A51" s="151"/>
      <c r="B51" s="149"/>
      <c r="C51" s="1">
        <v>4</v>
      </c>
      <c r="D51" s="5" t="s">
        <v>101</v>
      </c>
      <c r="E51" s="5">
        <v>101370166.61229999</v>
      </c>
      <c r="F51" s="5">
        <v>0</v>
      </c>
      <c r="G51" s="5">
        <v>190965.24369999999</v>
      </c>
      <c r="H51" s="5">
        <v>1463873.66</v>
      </c>
      <c r="I51" s="5">
        <v>31136482.216200002</v>
      </c>
      <c r="J51" s="6">
        <f t="shared" si="0"/>
        <v>134161487.7322</v>
      </c>
      <c r="K51" s="10"/>
      <c r="L51" s="146"/>
      <c r="M51" s="149"/>
      <c r="N51" s="11">
        <v>24</v>
      </c>
      <c r="O51" s="5" t="s">
        <v>483</v>
      </c>
      <c r="P51" s="5">
        <v>142981339.5363</v>
      </c>
      <c r="Q51" s="5">
        <v>0</v>
      </c>
      <c r="R51" s="5">
        <v>269354.06410000002</v>
      </c>
      <c r="S51" s="5">
        <v>2064775.31</v>
      </c>
      <c r="T51" s="5">
        <v>38100680.3323</v>
      </c>
      <c r="U51" s="6">
        <f t="shared" si="1"/>
        <v>183416149.24270001</v>
      </c>
    </row>
    <row r="52" spans="1:21" ht="24.95" customHeight="1" x14ac:dyDescent="0.2">
      <c r="A52" s="151"/>
      <c r="B52" s="149"/>
      <c r="C52" s="1">
        <v>5</v>
      </c>
      <c r="D52" s="5" t="s">
        <v>102</v>
      </c>
      <c r="E52" s="5">
        <v>136224858.412</v>
      </c>
      <c r="F52" s="5">
        <v>0</v>
      </c>
      <c r="G52" s="5">
        <v>256625.9301</v>
      </c>
      <c r="H52" s="5">
        <v>1967205.83</v>
      </c>
      <c r="I52" s="5">
        <v>40056837.638400003</v>
      </c>
      <c r="J52" s="6">
        <f t="shared" si="0"/>
        <v>178505527.81050003</v>
      </c>
      <c r="K52" s="10"/>
      <c r="L52" s="146"/>
      <c r="M52" s="149"/>
      <c r="N52" s="11">
        <v>25</v>
      </c>
      <c r="O52" s="5" t="s">
        <v>484</v>
      </c>
      <c r="P52" s="5">
        <v>142283602.458</v>
      </c>
      <c r="Q52" s="5">
        <v>0</v>
      </c>
      <c r="R52" s="5">
        <v>268039.63860000001</v>
      </c>
      <c r="S52" s="5">
        <v>2054699.38</v>
      </c>
      <c r="T52" s="5">
        <v>36721297.668200001</v>
      </c>
      <c r="U52" s="6">
        <f t="shared" si="1"/>
        <v>181327639.14480001</v>
      </c>
    </row>
    <row r="53" spans="1:21" ht="24.95" customHeight="1" x14ac:dyDescent="0.2">
      <c r="A53" s="151"/>
      <c r="B53" s="149"/>
      <c r="C53" s="1">
        <v>6</v>
      </c>
      <c r="D53" s="5" t="s">
        <v>103</v>
      </c>
      <c r="E53" s="5">
        <v>118735309.4236</v>
      </c>
      <c r="F53" s="5">
        <v>0</v>
      </c>
      <c r="G53" s="5">
        <v>223678.4062</v>
      </c>
      <c r="H53" s="5">
        <v>1714641.48</v>
      </c>
      <c r="I53" s="5">
        <v>33465144.2742</v>
      </c>
      <c r="J53" s="6">
        <f t="shared" si="0"/>
        <v>154138773.58400002</v>
      </c>
      <c r="K53" s="10"/>
      <c r="L53" s="146"/>
      <c r="M53" s="149"/>
      <c r="N53" s="11">
        <v>26</v>
      </c>
      <c r="O53" s="5" t="s">
        <v>485</v>
      </c>
      <c r="P53" s="5">
        <v>134966222.01539999</v>
      </c>
      <c r="Q53" s="5">
        <v>0</v>
      </c>
      <c r="R53" s="5">
        <v>254254.8596</v>
      </c>
      <c r="S53" s="5">
        <v>1949030.02</v>
      </c>
      <c r="T53" s="5">
        <v>36271475.980099998</v>
      </c>
      <c r="U53" s="6">
        <f t="shared" si="1"/>
        <v>173440982.87510002</v>
      </c>
    </row>
    <row r="54" spans="1:21" ht="24.95" customHeight="1" x14ac:dyDescent="0.2">
      <c r="A54" s="151"/>
      <c r="B54" s="149"/>
      <c r="C54" s="1">
        <v>7</v>
      </c>
      <c r="D54" s="5" t="s">
        <v>104</v>
      </c>
      <c r="E54" s="5">
        <v>134666520.41679999</v>
      </c>
      <c r="F54" s="5">
        <v>0</v>
      </c>
      <c r="G54" s="5">
        <v>253690.2696</v>
      </c>
      <c r="H54" s="5">
        <v>1944702.07</v>
      </c>
      <c r="I54" s="5">
        <v>38290188.267300002</v>
      </c>
      <c r="J54" s="6">
        <f t="shared" si="0"/>
        <v>175155101.0237</v>
      </c>
      <c r="K54" s="10"/>
      <c r="L54" s="146"/>
      <c r="M54" s="149"/>
      <c r="N54" s="11">
        <v>27</v>
      </c>
      <c r="O54" s="5" t="s">
        <v>486</v>
      </c>
      <c r="P54" s="5">
        <v>137800819.47710001</v>
      </c>
      <c r="Q54" s="5">
        <v>0</v>
      </c>
      <c r="R54" s="5">
        <v>259594.78959999999</v>
      </c>
      <c r="S54" s="5">
        <v>1989964.08</v>
      </c>
      <c r="T54" s="5">
        <v>35981970.318499997</v>
      </c>
      <c r="U54" s="6">
        <f t="shared" si="1"/>
        <v>176032348.66520005</v>
      </c>
    </row>
    <row r="55" spans="1:21" ht="24.95" customHeight="1" x14ac:dyDescent="0.2">
      <c r="A55" s="151"/>
      <c r="B55" s="149"/>
      <c r="C55" s="1">
        <v>8</v>
      </c>
      <c r="D55" s="5" t="s">
        <v>105</v>
      </c>
      <c r="E55" s="5">
        <v>107901422.66850001</v>
      </c>
      <c r="F55" s="5">
        <v>0</v>
      </c>
      <c r="G55" s="5">
        <v>203269.08960000001</v>
      </c>
      <c r="H55" s="5">
        <v>1558190.7</v>
      </c>
      <c r="I55" s="5">
        <v>31195788.5691</v>
      </c>
      <c r="J55" s="6">
        <f t="shared" si="0"/>
        <v>140858671.02720001</v>
      </c>
      <c r="K55" s="10"/>
      <c r="L55" s="146"/>
      <c r="M55" s="149"/>
      <c r="N55" s="11">
        <v>28</v>
      </c>
      <c r="O55" s="5" t="s">
        <v>487</v>
      </c>
      <c r="P55" s="5">
        <v>116071639.5635</v>
      </c>
      <c r="Q55" s="5">
        <v>0</v>
      </c>
      <c r="R55" s="5">
        <v>218660.47649999999</v>
      </c>
      <c r="S55" s="5">
        <v>1676175.76</v>
      </c>
      <c r="T55" s="5">
        <v>31614529.611499999</v>
      </c>
      <c r="U55" s="6">
        <f t="shared" si="1"/>
        <v>149581005.41150001</v>
      </c>
    </row>
    <row r="56" spans="1:21" ht="24.95" customHeight="1" x14ac:dyDescent="0.2">
      <c r="A56" s="151"/>
      <c r="B56" s="149"/>
      <c r="C56" s="1">
        <v>9</v>
      </c>
      <c r="D56" s="5" t="s">
        <v>106</v>
      </c>
      <c r="E56" s="5">
        <v>125223334.4754</v>
      </c>
      <c r="F56" s="5">
        <v>0</v>
      </c>
      <c r="G56" s="5">
        <v>235900.81169999999</v>
      </c>
      <c r="H56" s="5">
        <v>1808334.22</v>
      </c>
      <c r="I56" s="5">
        <v>35858778.897200003</v>
      </c>
      <c r="J56" s="6">
        <f t="shared" si="0"/>
        <v>163126348.4043</v>
      </c>
      <c r="K56" s="10"/>
      <c r="L56" s="146"/>
      <c r="M56" s="149"/>
      <c r="N56" s="11">
        <v>29</v>
      </c>
      <c r="O56" s="5" t="s">
        <v>488</v>
      </c>
      <c r="P56" s="5">
        <v>138887060.2976</v>
      </c>
      <c r="Q56" s="5">
        <v>0</v>
      </c>
      <c r="R56" s="5">
        <v>261641.0943</v>
      </c>
      <c r="S56" s="5">
        <v>2005650.35</v>
      </c>
      <c r="T56" s="5">
        <v>35874690.036799997</v>
      </c>
      <c r="U56" s="6">
        <f t="shared" si="1"/>
        <v>177029041.77869999</v>
      </c>
    </row>
    <row r="57" spans="1:21" ht="24.95" customHeight="1" x14ac:dyDescent="0.2">
      <c r="A57" s="151"/>
      <c r="B57" s="149"/>
      <c r="C57" s="1">
        <v>10</v>
      </c>
      <c r="D57" s="5" t="s">
        <v>107</v>
      </c>
      <c r="E57" s="5">
        <v>136237190.71259999</v>
      </c>
      <c r="F57" s="5">
        <v>0</v>
      </c>
      <c r="G57" s="5">
        <v>256649.16219999999</v>
      </c>
      <c r="H57" s="5">
        <v>1967383.92</v>
      </c>
      <c r="I57" s="5">
        <v>39828073.770099998</v>
      </c>
      <c r="J57" s="6">
        <f t="shared" si="0"/>
        <v>178289297.56489998</v>
      </c>
      <c r="K57" s="10"/>
      <c r="L57" s="146"/>
      <c r="M57" s="149"/>
      <c r="N57" s="11">
        <v>30</v>
      </c>
      <c r="O57" s="5" t="s">
        <v>489</v>
      </c>
      <c r="P57" s="5">
        <v>125284487.882</v>
      </c>
      <c r="Q57" s="5">
        <v>0</v>
      </c>
      <c r="R57" s="5">
        <v>236016.01500000001</v>
      </c>
      <c r="S57" s="5">
        <v>1809217.33</v>
      </c>
      <c r="T57" s="5">
        <v>34517065.626999997</v>
      </c>
      <c r="U57" s="6">
        <f t="shared" si="1"/>
        <v>161846786.854</v>
      </c>
    </row>
    <row r="58" spans="1:21" ht="24.95" customHeight="1" x14ac:dyDescent="0.2">
      <c r="A58" s="151"/>
      <c r="B58" s="149"/>
      <c r="C58" s="1">
        <v>11</v>
      </c>
      <c r="D58" s="5" t="s">
        <v>108</v>
      </c>
      <c r="E58" s="5">
        <v>104851914.47220001</v>
      </c>
      <c r="F58" s="5">
        <v>0</v>
      </c>
      <c r="G58" s="5">
        <v>197524.302</v>
      </c>
      <c r="H58" s="5">
        <v>1514153.14</v>
      </c>
      <c r="I58" s="5">
        <v>31011372.253899999</v>
      </c>
      <c r="J58" s="6">
        <f t="shared" si="0"/>
        <v>137574964.1681</v>
      </c>
      <c r="K58" s="10"/>
      <c r="L58" s="146"/>
      <c r="M58" s="149"/>
      <c r="N58" s="11">
        <v>31</v>
      </c>
      <c r="O58" s="5" t="s">
        <v>490</v>
      </c>
      <c r="P58" s="5">
        <v>129805712.0378</v>
      </c>
      <c r="Q58" s="5">
        <v>0</v>
      </c>
      <c r="R58" s="5">
        <v>244533.28099999999</v>
      </c>
      <c r="S58" s="5">
        <v>1874507.75</v>
      </c>
      <c r="T58" s="5">
        <v>33180292.877599999</v>
      </c>
      <c r="U58" s="6">
        <f t="shared" si="1"/>
        <v>165105045.94639999</v>
      </c>
    </row>
    <row r="59" spans="1:21" ht="24.95" customHeight="1" x14ac:dyDescent="0.2">
      <c r="A59" s="151"/>
      <c r="B59" s="149"/>
      <c r="C59" s="1">
        <v>12</v>
      </c>
      <c r="D59" s="5" t="s">
        <v>109</v>
      </c>
      <c r="E59" s="5">
        <v>124020973.60870001</v>
      </c>
      <c r="F59" s="5">
        <v>0</v>
      </c>
      <c r="G59" s="5">
        <v>233635.75539999999</v>
      </c>
      <c r="H59" s="5">
        <v>1790971.08</v>
      </c>
      <c r="I59" s="5">
        <v>35466148.176200002</v>
      </c>
      <c r="J59" s="6">
        <f t="shared" si="0"/>
        <v>161511728.62029999</v>
      </c>
      <c r="K59" s="10"/>
      <c r="L59" s="146"/>
      <c r="M59" s="149"/>
      <c r="N59" s="11">
        <v>32</v>
      </c>
      <c r="O59" s="5" t="s">
        <v>491</v>
      </c>
      <c r="P59" s="5">
        <v>139278864.30410001</v>
      </c>
      <c r="Q59" s="5">
        <v>0</v>
      </c>
      <c r="R59" s="5">
        <v>262379.19059999997</v>
      </c>
      <c r="S59" s="5">
        <v>2011308.34</v>
      </c>
      <c r="T59" s="5">
        <v>36786194.683700003</v>
      </c>
      <c r="U59" s="6">
        <f t="shared" si="1"/>
        <v>178338746.51840001</v>
      </c>
    </row>
    <row r="60" spans="1:21" ht="24.95" customHeight="1" x14ac:dyDescent="0.2">
      <c r="A60" s="151"/>
      <c r="B60" s="149"/>
      <c r="C60" s="1">
        <v>13</v>
      </c>
      <c r="D60" s="5" t="s">
        <v>110</v>
      </c>
      <c r="E60" s="5">
        <v>124055940.4684</v>
      </c>
      <c r="F60" s="5">
        <v>0</v>
      </c>
      <c r="G60" s="5">
        <v>233701.6274</v>
      </c>
      <c r="H60" s="5">
        <v>1791476.03</v>
      </c>
      <c r="I60" s="5">
        <v>35475138.566</v>
      </c>
      <c r="J60" s="6">
        <f t="shared" si="0"/>
        <v>161556256.6918</v>
      </c>
      <c r="K60" s="10"/>
      <c r="L60" s="146"/>
      <c r="M60" s="149"/>
      <c r="N60" s="11">
        <v>33</v>
      </c>
      <c r="O60" s="5" t="s">
        <v>492</v>
      </c>
      <c r="P60" s="5">
        <v>134987456.1956</v>
      </c>
      <c r="Q60" s="5">
        <v>0</v>
      </c>
      <c r="R60" s="5">
        <v>254294.86139999999</v>
      </c>
      <c r="S60" s="5">
        <v>1949336.66</v>
      </c>
      <c r="T60" s="5">
        <v>33273747.6019</v>
      </c>
      <c r="U60" s="6">
        <f t="shared" si="1"/>
        <v>170464835.31890002</v>
      </c>
    </row>
    <row r="61" spans="1:21" ht="24.95" customHeight="1" x14ac:dyDescent="0.2">
      <c r="A61" s="151"/>
      <c r="B61" s="149"/>
      <c r="C61" s="1">
        <v>14</v>
      </c>
      <c r="D61" s="5" t="s">
        <v>111</v>
      </c>
      <c r="E61" s="5">
        <v>127945247.9347</v>
      </c>
      <c r="F61" s="5">
        <v>0</v>
      </c>
      <c r="G61" s="5">
        <v>241028.46299999999</v>
      </c>
      <c r="H61" s="5">
        <v>1847641.03</v>
      </c>
      <c r="I61" s="5">
        <v>36310262.6743</v>
      </c>
      <c r="J61" s="6">
        <f t="shared" si="0"/>
        <v>166344180.102</v>
      </c>
      <c r="K61" s="10"/>
      <c r="L61" s="147"/>
      <c r="M61" s="150"/>
      <c r="N61" s="11">
        <v>34</v>
      </c>
      <c r="O61" s="5" t="s">
        <v>493</v>
      </c>
      <c r="P61" s="5">
        <v>132298782.48710001</v>
      </c>
      <c r="Q61" s="5">
        <v>0</v>
      </c>
      <c r="R61" s="5">
        <v>249229.8285</v>
      </c>
      <c r="S61" s="5">
        <v>1910509.87</v>
      </c>
      <c r="T61" s="5">
        <v>34592539.571699999</v>
      </c>
      <c r="U61" s="6">
        <f t="shared" si="1"/>
        <v>169051061.75730002</v>
      </c>
    </row>
    <row r="62" spans="1:21" ht="24.95" customHeight="1" x14ac:dyDescent="0.2">
      <c r="A62" s="151"/>
      <c r="B62" s="149"/>
      <c r="C62" s="1">
        <v>15</v>
      </c>
      <c r="D62" s="5" t="s">
        <v>112</v>
      </c>
      <c r="E62" s="5">
        <v>116890522.47930001</v>
      </c>
      <c r="F62" s="5">
        <v>0</v>
      </c>
      <c r="G62" s="5">
        <v>220203.12150000001</v>
      </c>
      <c r="H62" s="5">
        <v>1688001.15</v>
      </c>
      <c r="I62" s="5">
        <v>32995075.321699999</v>
      </c>
      <c r="J62" s="6">
        <f t="shared" si="0"/>
        <v>151793802.07250002</v>
      </c>
      <c r="K62" s="10"/>
      <c r="L62" s="17"/>
      <c r="M62" s="138" t="s">
        <v>830</v>
      </c>
      <c r="N62" s="139"/>
      <c r="O62" s="140"/>
      <c r="P62" s="13">
        <f>SUM(P28:P61)</f>
        <v>4697928934.9612989</v>
      </c>
      <c r="Q62" s="13">
        <f t="shared" ref="Q62:U62" si="4">SUM(Q28:Q61)</f>
        <v>0</v>
      </c>
      <c r="R62" s="13">
        <f t="shared" si="4"/>
        <v>8850149.6450000014</v>
      </c>
      <c r="S62" s="13">
        <f t="shared" si="4"/>
        <v>67842193.340000004</v>
      </c>
      <c r="T62" s="13">
        <f t="shared" si="4"/>
        <v>1216287000.4683003</v>
      </c>
      <c r="U62" s="13">
        <f t="shared" si="4"/>
        <v>5990908278.4146004</v>
      </c>
    </row>
    <row r="63" spans="1:21" ht="24.95" customHeight="1" x14ac:dyDescent="0.2">
      <c r="A63" s="151"/>
      <c r="B63" s="149"/>
      <c r="C63" s="1">
        <v>16</v>
      </c>
      <c r="D63" s="5" t="s">
        <v>113</v>
      </c>
      <c r="E63" s="5">
        <v>119351111.90440001</v>
      </c>
      <c r="F63" s="5">
        <v>0</v>
      </c>
      <c r="G63" s="5">
        <v>224838.48</v>
      </c>
      <c r="H63" s="5">
        <v>1723534.2</v>
      </c>
      <c r="I63" s="5">
        <v>35098146.5902</v>
      </c>
      <c r="J63" s="6">
        <f t="shared" si="0"/>
        <v>156397631.17460001</v>
      </c>
      <c r="K63" s="10"/>
      <c r="L63" s="145">
        <v>21</v>
      </c>
      <c r="M63" s="148" t="s">
        <v>43</v>
      </c>
      <c r="N63" s="11">
        <v>1</v>
      </c>
      <c r="O63" s="5" t="s">
        <v>494</v>
      </c>
      <c r="P63" s="5">
        <v>105926851.6024</v>
      </c>
      <c r="Q63" s="5">
        <v>0</v>
      </c>
      <c r="R63" s="5">
        <v>199549.31229999999</v>
      </c>
      <c r="S63" s="5">
        <v>1529676.17</v>
      </c>
      <c r="T63" s="5">
        <v>28290513.976399999</v>
      </c>
      <c r="U63" s="6">
        <f t="shared" si="1"/>
        <v>135946591.06110001</v>
      </c>
    </row>
    <row r="64" spans="1:21" ht="24.95" customHeight="1" x14ac:dyDescent="0.2">
      <c r="A64" s="151"/>
      <c r="B64" s="149"/>
      <c r="C64" s="1">
        <v>17</v>
      </c>
      <c r="D64" s="5" t="s">
        <v>114</v>
      </c>
      <c r="E64" s="5">
        <v>111407168.4095</v>
      </c>
      <c r="F64" s="5">
        <v>0</v>
      </c>
      <c r="G64" s="5">
        <v>209873.356</v>
      </c>
      <c r="H64" s="5">
        <v>1608816.73</v>
      </c>
      <c r="I64" s="5">
        <v>33358921.6855</v>
      </c>
      <c r="J64" s="6">
        <f t="shared" si="0"/>
        <v>146584780.18100002</v>
      </c>
      <c r="K64" s="10"/>
      <c r="L64" s="146"/>
      <c r="M64" s="149"/>
      <c r="N64" s="11">
        <v>2</v>
      </c>
      <c r="O64" s="5" t="s">
        <v>495</v>
      </c>
      <c r="P64" s="5">
        <v>173080280.87239999</v>
      </c>
      <c r="Q64" s="5">
        <v>0</v>
      </c>
      <c r="R64" s="5">
        <v>326055.67420000001</v>
      </c>
      <c r="S64" s="5">
        <v>2499430.29</v>
      </c>
      <c r="T64" s="5">
        <v>37209660.606700003</v>
      </c>
      <c r="U64" s="6">
        <f t="shared" si="1"/>
        <v>213115427.44329998</v>
      </c>
    </row>
    <row r="65" spans="1:21" ht="24.95" customHeight="1" x14ac:dyDescent="0.2">
      <c r="A65" s="151"/>
      <c r="B65" s="149"/>
      <c r="C65" s="1">
        <v>18</v>
      </c>
      <c r="D65" s="5" t="s">
        <v>115</v>
      </c>
      <c r="E65" s="5">
        <v>138412778.38249999</v>
      </c>
      <c r="F65" s="5">
        <v>0</v>
      </c>
      <c r="G65" s="5">
        <v>260747.62270000001</v>
      </c>
      <c r="H65" s="5">
        <v>1998801.3</v>
      </c>
      <c r="I65" s="5">
        <v>38951397.440099999</v>
      </c>
      <c r="J65" s="6">
        <f t="shared" si="0"/>
        <v>179623724.74529999</v>
      </c>
      <c r="K65" s="10"/>
      <c r="L65" s="146"/>
      <c r="M65" s="149"/>
      <c r="N65" s="11">
        <v>3</v>
      </c>
      <c r="O65" s="5" t="s">
        <v>496</v>
      </c>
      <c r="P65" s="5">
        <v>145784093.42680001</v>
      </c>
      <c r="Q65" s="5">
        <v>0</v>
      </c>
      <c r="R65" s="5">
        <v>274634.00589999999</v>
      </c>
      <c r="S65" s="5">
        <v>2105249.52</v>
      </c>
      <c r="T65" s="5">
        <v>38075004.512599997</v>
      </c>
      <c r="U65" s="6">
        <f t="shared" si="1"/>
        <v>186238981.46530002</v>
      </c>
    </row>
    <row r="66" spans="1:21" ht="24.95" customHeight="1" x14ac:dyDescent="0.2">
      <c r="A66" s="151"/>
      <c r="B66" s="149"/>
      <c r="C66" s="1">
        <v>19</v>
      </c>
      <c r="D66" s="5" t="s">
        <v>116</v>
      </c>
      <c r="E66" s="5">
        <v>115495215.51980001</v>
      </c>
      <c r="F66" s="5">
        <v>0</v>
      </c>
      <c r="G66" s="5">
        <v>217574.58549999999</v>
      </c>
      <c r="H66" s="5">
        <v>1667851.7</v>
      </c>
      <c r="I66" s="5">
        <v>33706373.809</v>
      </c>
      <c r="J66" s="6">
        <f t="shared" si="0"/>
        <v>151087015.61430001</v>
      </c>
      <c r="K66" s="10"/>
      <c r="L66" s="146"/>
      <c r="M66" s="149"/>
      <c r="N66" s="11">
        <v>4</v>
      </c>
      <c r="O66" s="5" t="s">
        <v>497</v>
      </c>
      <c r="P66" s="5">
        <v>120369320.11489999</v>
      </c>
      <c r="Q66" s="5">
        <v>0</v>
      </c>
      <c r="R66" s="5">
        <v>226756.622</v>
      </c>
      <c r="S66" s="5">
        <v>1738238.02</v>
      </c>
      <c r="T66" s="5">
        <v>32167260.718899999</v>
      </c>
      <c r="U66" s="6">
        <f t="shared" si="1"/>
        <v>154501575.47579998</v>
      </c>
    </row>
    <row r="67" spans="1:21" ht="24.95" customHeight="1" x14ac:dyDescent="0.2">
      <c r="A67" s="151"/>
      <c r="B67" s="149"/>
      <c r="C67" s="1">
        <v>20</v>
      </c>
      <c r="D67" s="5" t="s">
        <v>117</v>
      </c>
      <c r="E67" s="5">
        <v>121520223.53740001</v>
      </c>
      <c r="F67" s="5">
        <v>0</v>
      </c>
      <c r="G67" s="5">
        <v>228924.74069999999</v>
      </c>
      <c r="H67" s="5">
        <v>1754858.07</v>
      </c>
      <c r="I67" s="5">
        <v>35188654.884199999</v>
      </c>
      <c r="J67" s="6">
        <f t="shared" si="0"/>
        <v>158692661.23230001</v>
      </c>
      <c r="K67" s="10"/>
      <c r="L67" s="146"/>
      <c r="M67" s="149"/>
      <c r="N67" s="11">
        <v>5</v>
      </c>
      <c r="O67" s="5" t="s">
        <v>498</v>
      </c>
      <c r="P67" s="5">
        <v>160308470.23460001</v>
      </c>
      <c r="Q67" s="5">
        <v>0</v>
      </c>
      <c r="R67" s="5">
        <v>301995.61780000001</v>
      </c>
      <c r="S67" s="5">
        <v>2314994.2000000002</v>
      </c>
      <c r="T67" s="5">
        <v>41273241.248300001</v>
      </c>
      <c r="U67" s="6">
        <f t="shared" si="1"/>
        <v>204198701.30070001</v>
      </c>
    </row>
    <row r="68" spans="1:21" ht="24.95" customHeight="1" x14ac:dyDescent="0.2">
      <c r="A68" s="151"/>
      <c r="B68" s="149"/>
      <c r="C68" s="1">
        <v>21</v>
      </c>
      <c r="D68" s="5" t="s">
        <v>118</v>
      </c>
      <c r="E68" s="5">
        <v>126398682.55140001</v>
      </c>
      <c r="F68" s="5">
        <v>0</v>
      </c>
      <c r="G68" s="5">
        <v>238114.98019999999</v>
      </c>
      <c r="H68" s="5">
        <v>1825307.27</v>
      </c>
      <c r="I68" s="5">
        <v>36703422.241800003</v>
      </c>
      <c r="J68" s="6">
        <f t="shared" si="0"/>
        <v>165165527.04339999</v>
      </c>
      <c r="K68" s="10"/>
      <c r="L68" s="146"/>
      <c r="M68" s="149"/>
      <c r="N68" s="11">
        <v>6</v>
      </c>
      <c r="O68" s="5" t="s">
        <v>499</v>
      </c>
      <c r="P68" s="5">
        <v>196127715.87079999</v>
      </c>
      <c r="Q68" s="5">
        <v>0</v>
      </c>
      <c r="R68" s="5">
        <v>369473.36989999999</v>
      </c>
      <c r="S68" s="5">
        <v>2832255.36</v>
      </c>
      <c r="T68" s="5">
        <v>43585282.417599998</v>
      </c>
      <c r="U68" s="6">
        <f t="shared" si="1"/>
        <v>242914727.0183</v>
      </c>
    </row>
    <row r="69" spans="1:21" ht="24.95" customHeight="1" x14ac:dyDescent="0.2">
      <c r="A69" s="151"/>
      <c r="B69" s="149"/>
      <c r="C69" s="1">
        <v>22</v>
      </c>
      <c r="D69" s="5" t="s">
        <v>119</v>
      </c>
      <c r="E69" s="5">
        <v>108642975.9033</v>
      </c>
      <c r="F69" s="5">
        <v>0</v>
      </c>
      <c r="G69" s="5">
        <v>204666.0577</v>
      </c>
      <c r="H69" s="5">
        <v>1568899.38</v>
      </c>
      <c r="I69" s="5">
        <v>33362321.412700001</v>
      </c>
      <c r="J69" s="6">
        <f t="shared" si="0"/>
        <v>143778862.75369999</v>
      </c>
      <c r="K69" s="10"/>
      <c r="L69" s="146"/>
      <c r="M69" s="149"/>
      <c r="N69" s="11">
        <v>7</v>
      </c>
      <c r="O69" s="5" t="s">
        <v>500</v>
      </c>
      <c r="P69" s="5">
        <v>133616385.35510001</v>
      </c>
      <c r="Q69" s="5">
        <v>0</v>
      </c>
      <c r="R69" s="5">
        <v>251711.98240000001</v>
      </c>
      <c r="S69" s="5">
        <v>1929537.2</v>
      </c>
      <c r="T69" s="5">
        <v>32482604.307500001</v>
      </c>
      <c r="U69" s="6">
        <f t="shared" si="1"/>
        <v>168280238.845</v>
      </c>
    </row>
    <row r="70" spans="1:21" ht="24.95" customHeight="1" x14ac:dyDescent="0.2">
      <c r="A70" s="151"/>
      <c r="B70" s="149"/>
      <c r="C70" s="1">
        <v>23</v>
      </c>
      <c r="D70" s="5" t="s">
        <v>120</v>
      </c>
      <c r="E70" s="5">
        <v>113444401.4189</v>
      </c>
      <c r="F70" s="5">
        <v>0</v>
      </c>
      <c r="G70" s="5">
        <v>213711.1784</v>
      </c>
      <c r="H70" s="5">
        <v>1638236.15</v>
      </c>
      <c r="I70" s="5">
        <v>34821635.441600002</v>
      </c>
      <c r="J70" s="6">
        <f t="shared" si="0"/>
        <v>150117984.18889999</v>
      </c>
      <c r="K70" s="10"/>
      <c r="L70" s="146"/>
      <c r="M70" s="149"/>
      <c r="N70" s="11">
        <v>8</v>
      </c>
      <c r="O70" s="5" t="s">
        <v>501</v>
      </c>
      <c r="P70" s="5">
        <v>141948003.7798</v>
      </c>
      <c r="Q70" s="5">
        <v>0</v>
      </c>
      <c r="R70" s="5">
        <v>267407.4241</v>
      </c>
      <c r="S70" s="5">
        <v>2049853.04</v>
      </c>
      <c r="T70" s="5">
        <v>34206039.367899999</v>
      </c>
      <c r="U70" s="6">
        <f t="shared" si="1"/>
        <v>178471303.61180001</v>
      </c>
    </row>
    <row r="71" spans="1:21" ht="24.95" customHeight="1" x14ac:dyDescent="0.2">
      <c r="A71" s="151"/>
      <c r="B71" s="149"/>
      <c r="C71" s="1">
        <v>24</v>
      </c>
      <c r="D71" s="5" t="s">
        <v>121</v>
      </c>
      <c r="E71" s="5">
        <v>116198972.76620001</v>
      </c>
      <c r="F71" s="5">
        <v>0</v>
      </c>
      <c r="G71" s="5">
        <v>218900.35200000001</v>
      </c>
      <c r="H71" s="5">
        <v>1678014.56</v>
      </c>
      <c r="I71" s="5">
        <v>32108502.0079</v>
      </c>
      <c r="J71" s="6">
        <f t="shared" si="0"/>
        <v>150204389.68610001</v>
      </c>
      <c r="K71" s="10"/>
      <c r="L71" s="146"/>
      <c r="M71" s="149"/>
      <c r="N71" s="11">
        <v>9</v>
      </c>
      <c r="O71" s="5" t="s">
        <v>502</v>
      </c>
      <c r="P71" s="5">
        <v>176343978.95120001</v>
      </c>
      <c r="Q71" s="5">
        <v>0</v>
      </c>
      <c r="R71" s="5">
        <v>332203.96139999997</v>
      </c>
      <c r="S71" s="5">
        <v>2546560.94</v>
      </c>
      <c r="T71" s="5">
        <v>43342239.694899999</v>
      </c>
      <c r="U71" s="6">
        <f t="shared" si="1"/>
        <v>222564983.54750001</v>
      </c>
    </row>
    <row r="72" spans="1:21" ht="24.95" customHeight="1" x14ac:dyDescent="0.2">
      <c r="A72" s="151"/>
      <c r="B72" s="149"/>
      <c r="C72" s="1">
        <v>25</v>
      </c>
      <c r="D72" s="5" t="s">
        <v>122</v>
      </c>
      <c r="E72" s="5">
        <v>136908131.02900001</v>
      </c>
      <c r="F72" s="5">
        <v>0</v>
      </c>
      <c r="G72" s="5">
        <v>257913.10680000001</v>
      </c>
      <c r="H72" s="5">
        <v>1977072.88</v>
      </c>
      <c r="I72" s="5">
        <v>38544790.062600002</v>
      </c>
      <c r="J72" s="6">
        <f t="shared" si="0"/>
        <v>177687907.07840002</v>
      </c>
      <c r="K72" s="10"/>
      <c r="L72" s="146"/>
      <c r="M72" s="149"/>
      <c r="N72" s="11">
        <v>10</v>
      </c>
      <c r="O72" s="5" t="s">
        <v>503</v>
      </c>
      <c r="P72" s="5">
        <v>122789610.84469999</v>
      </c>
      <c r="Q72" s="5">
        <v>0</v>
      </c>
      <c r="R72" s="5">
        <v>231316.06409999999</v>
      </c>
      <c r="S72" s="5">
        <v>1773189.13</v>
      </c>
      <c r="T72" s="5">
        <v>32463792.4835</v>
      </c>
      <c r="U72" s="6">
        <f t="shared" si="1"/>
        <v>157257908.52229998</v>
      </c>
    </row>
    <row r="73" spans="1:21" ht="24.95" customHeight="1" x14ac:dyDescent="0.2">
      <c r="A73" s="151"/>
      <c r="B73" s="149"/>
      <c r="C73" s="1">
        <v>26</v>
      </c>
      <c r="D73" s="5" t="s">
        <v>123</v>
      </c>
      <c r="E73" s="5">
        <v>101983785.21799999</v>
      </c>
      <c r="F73" s="5">
        <v>0</v>
      </c>
      <c r="G73" s="5">
        <v>192121.2034</v>
      </c>
      <c r="H73" s="5">
        <v>1472734.85</v>
      </c>
      <c r="I73" s="5">
        <v>29525993.649500001</v>
      </c>
      <c r="J73" s="6">
        <f t="shared" ref="J73:J136" si="5">SUM(E73:I73)</f>
        <v>133174634.92089999</v>
      </c>
      <c r="K73" s="10"/>
      <c r="L73" s="146"/>
      <c r="M73" s="149"/>
      <c r="N73" s="11">
        <v>11</v>
      </c>
      <c r="O73" s="5" t="s">
        <v>504</v>
      </c>
      <c r="P73" s="5">
        <v>129697875.2934</v>
      </c>
      <c r="Q73" s="5">
        <v>0</v>
      </c>
      <c r="R73" s="5">
        <v>244330.13370000001</v>
      </c>
      <c r="S73" s="5">
        <v>1872950.5</v>
      </c>
      <c r="T73" s="5">
        <v>34715696.255400002</v>
      </c>
      <c r="U73" s="6">
        <f t="shared" ref="U73:U136" si="6">SUM(P73:T73)</f>
        <v>166530852.1825</v>
      </c>
    </row>
    <row r="74" spans="1:21" ht="24.95" customHeight="1" x14ac:dyDescent="0.2">
      <c r="A74" s="151"/>
      <c r="B74" s="149"/>
      <c r="C74" s="1">
        <v>27</v>
      </c>
      <c r="D74" s="5" t="s">
        <v>124</v>
      </c>
      <c r="E74" s="5">
        <v>125134937.2987</v>
      </c>
      <c r="F74" s="5">
        <v>0</v>
      </c>
      <c r="G74" s="5">
        <v>235734.2855</v>
      </c>
      <c r="H74" s="5">
        <v>1807057.69</v>
      </c>
      <c r="I74" s="5">
        <v>35098146.5902</v>
      </c>
      <c r="J74" s="6">
        <f t="shared" si="5"/>
        <v>162275875.8644</v>
      </c>
      <c r="K74" s="10"/>
      <c r="L74" s="146"/>
      <c r="M74" s="149"/>
      <c r="N74" s="11">
        <v>12</v>
      </c>
      <c r="O74" s="5" t="s">
        <v>505</v>
      </c>
      <c r="P74" s="5">
        <v>143084948.0196</v>
      </c>
      <c r="Q74" s="5">
        <v>0</v>
      </c>
      <c r="R74" s="5">
        <v>269549.24589999998</v>
      </c>
      <c r="S74" s="5">
        <v>2066271.51</v>
      </c>
      <c r="T74" s="5">
        <v>37913932.991099998</v>
      </c>
      <c r="U74" s="6">
        <f t="shared" si="6"/>
        <v>183334701.76660001</v>
      </c>
    </row>
    <row r="75" spans="1:21" ht="24.95" customHeight="1" x14ac:dyDescent="0.2">
      <c r="A75" s="151"/>
      <c r="B75" s="149"/>
      <c r="C75" s="1">
        <v>28</v>
      </c>
      <c r="D75" s="5" t="s">
        <v>125</v>
      </c>
      <c r="E75" s="5">
        <v>102020102.8908</v>
      </c>
      <c r="F75" s="5">
        <v>0</v>
      </c>
      <c r="G75" s="5">
        <v>192189.6201</v>
      </c>
      <c r="H75" s="5">
        <v>1473259.31</v>
      </c>
      <c r="I75" s="5">
        <v>30313446.026999999</v>
      </c>
      <c r="J75" s="6">
        <f t="shared" si="5"/>
        <v>133998997.8479</v>
      </c>
      <c r="K75" s="10"/>
      <c r="L75" s="146"/>
      <c r="M75" s="149"/>
      <c r="N75" s="11">
        <v>13</v>
      </c>
      <c r="O75" s="5" t="s">
        <v>506</v>
      </c>
      <c r="P75" s="5">
        <v>119077931.0631</v>
      </c>
      <c r="Q75" s="5">
        <v>0</v>
      </c>
      <c r="R75" s="5">
        <v>224323.85079999999</v>
      </c>
      <c r="S75" s="5">
        <v>1719589.23</v>
      </c>
      <c r="T75" s="5">
        <v>29758440.647599999</v>
      </c>
      <c r="U75" s="6">
        <f t="shared" si="6"/>
        <v>150780284.7915</v>
      </c>
    </row>
    <row r="76" spans="1:21" ht="24.95" customHeight="1" x14ac:dyDescent="0.2">
      <c r="A76" s="151"/>
      <c r="B76" s="149"/>
      <c r="C76" s="1">
        <v>29</v>
      </c>
      <c r="D76" s="5" t="s">
        <v>126</v>
      </c>
      <c r="E76" s="5">
        <v>133050592.1831</v>
      </c>
      <c r="F76" s="5">
        <v>0</v>
      </c>
      <c r="G76" s="5">
        <v>250646.1182</v>
      </c>
      <c r="H76" s="5">
        <v>1921366.65</v>
      </c>
      <c r="I76" s="5">
        <v>34438372.857799999</v>
      </c>
      <c r="J76" s="6">
        <f t="shared" si="5"/>
        <v>169660977.8091</v>
      </c>
      <c r="K76" s="10"/>
      <c r="L76" s="146"/>
      <c r="M76" s="149"/>
      <c r="N76" s="11">
        <v>14</v>
      </c>
      <c r="O76" s="5" t="s">
        <v>507</v>
      </c>
      <c r="P76" s="5">
        <v>136649707.99759999</v>
      </c>
      <c r="Q76" s="5">
        <v>0</v>
      </c>
      <c r="R76" s="5">
        <v>257426.27900000001</v>
      </c>
      <c r="S76" s="5">
        <v>1973341.03</v>
      </c>
      <c r="T76" s="5">
        <v>34986616.741400003</v>
      </c>
      <c r="U76" s="6">
        <f t="shared" si="6"/>
        <v>173867092.04800001</v>
      </c>
    </row>
    <row r="77" spans="1:21" ht="24.95" customHeight="1" x14ac:dyDescent="0.2">
      <c r="A77" s="151"/>
      <c r="B77" s="149"/>
      <c r="C77" s="1">
        <v>30</v>
      </c>
      <c r="D77" s="5" t="s">
        <v>127</v>
      </c>
      <c r="E77" s="5">
        <v>110092815.0942</v>
      </c>
      <c r="F77" s="5">
        <v>0</v>
      </c>
      <c r="G77" s="5">
        <v>207397.32380000001</v>
      </c>
      <c r="H77" s="5">
        <v>1589836.32</v>
      </c>
      <c r="I77" s="5">
        <v>30876894.154300001</v>
      </c>
      <c r="J77" s="6">
        <f t="shared" si="5"/>
        <v>142766942.89229998</v>
      </c>
      <c r="K77" s="10"/>
      <c r="L77" s="146"/>
      <c r="M77" s="149"/>
      <c r="N77" s="11">
        <v>15</v>
      </c>
      <c r="O77" s="5" t="s">
        <v>508</v>
      </c>
      <c r="P77" s="5">
        <v>158090773.07609999</v>
      </c>
      <c r="Q77" s="5">
        <v>0</v>
      </c>
      <c r="R77" s="5">
        <v>297817.8296</v>
      </c>
      <c r="S77" s="5">
        <v>2282968.7200000002</v>
      </c>
      <c r="T77" s="5">
        <v>36579275.627499998</v>
      </c>
      <c r="U77" s="6">
        <f t="shared" si="6"/>
        <v>197250835.25319999</v>
      </c>
    </row>
    <row r="78" spans="1:21" ht="24.95" customHeight="1" x14ac:dyDescent="0.2">
      <c r="A78" s="151"/>
      <c r="B78" s="150"/>
      <c r="C78" s="1">
        <v>31</v>
      </c>
      <c r="D78" s="5" t="s">
        <v>128</v>
      </c>
      <c r="E78" s="5">
        <v>166410658.5377</v>
      </c>
      <c r="F78" s="5">
        <v>0</v>
      </c>
      <c r="G78" s="5">
        <v>313491.16830000002</v>
      </c>
      <c r="H78" s="5">
        <v>2403115.12</v>
      </c>
      <c r="I78" s="5">
        <v>48888951.251400001</v>
      </c>
      <c r="J78" s="6">
        <f t="shared" si="5"/>
        <v>218016216.0774</v>
      </c>
      <c r="K78" s="10"/>
      <c r="L78" s="146"/>
      <c r="M78" s="149"/>
      <c r="N78" s="11">
        <v>16</v>
      </c>
      <c r="O78" s="5" t="s">
        <v>509</v>
      </c>
      <c r="P78" s="5">
        <v>126661345.68080001</v>
      </c>
      <c r="Q78" s="5">
        <v>0</v>
      </c>
      <c r="R78" s="5">
        <v>238609.79569999999</v>
      </c>
      <c r="S78" s="5">
        <v>1829100.36</v>
      </c>
      <c r="T78" s="5">
        <v>32732295.385699999</v>
      </c>
      <c r="U78" s="6">
        <f t="shared" si="6"/>
        <v>161461351.22220001</v>
      </c>
    </row>
    <row r="79" spans="1:21" ht="24.95" customHeight="1" x14ac:dyDescent="0.2">
      <c r="A79" s="1"/>
      <c r="B79" s="138" t="s">
        <v>813</v>
      </c>
      <c r="C79" s="139"/>
      <c r="D79" s="140"/>
      <c r="E79" s="13">
        <f>SUM(E48:E78)</f>
        <v>3765251385.309001</v>
      </c>
      <c r="F79" s="13">
        <f t="shared" ref="F79:J79" si="7">SUM(F48:F78)</f>
        <v>0</v>
      </c>
      <c r="G79" s="13">
        <f t="shared" si="7"/>
        <v>7093133.7344000014</v>
      </c>
      <c r="H79" s="13">
        <f t="shared" si="7"/>
        <v>54373515.640000008</v>
      </c>
      <c r="I79" s="13">
        <f t="shared" si="7"/>
        <v>1086696630.0575998</v>
      </c>
      <c r="J79" s="13">
        <f t="shared" si="7"/>
        <v>4913414664.7409992</v>
      </c>
      <c r="K79" s="10"/>
      <c r="L79" s="146"/>
      <c r="M79" s="149"/>
      <c r="N79" s="11">
        <v>17</v>
      </c>
      <c r="O79" s="5" t="s">
        <v>510</v>
      </c>
      <c r="P79" s="5">
        <v>124820806.3108</v>
      </c>
      <c r="Q79" s="5">
        <v>0</v>
      </c>
      <c r="R79" s="5">
        <v>235142.5128</v>
      </c>
      <c r="S79" s="5">
        <v>1802521.36</v>
      </c>
      <c r="T79" s="5">
        <v>30100982.054099999</v>
      </c>
      <c r="U79" s="6">
        <f t="shared" si="6"/>
        <v>156959452.23769999</v>
      </c>
    </row>
    <row r="80" spans="1:21" ht="24.95" customHeight="1" x14ac:dyDescent="0.2">
      <c r="A80" s="151">
        <v>4</v>
      </c>
      <c r="B80" s="148" t="s">
        <v>26</v>
      </c>
      <c r="C80" s="1">
        <v>1</v>
      </c>
      <c r="D80" s="5" t="s">
        <v>129</v>
      </c>
      <c r="E80" s="5">
        <v>187175000.19060001</v>
      </c>
      <c r="F80" s="5">
        <v>0</v>
      </c>
      <c r="G80" s="5">
        <v>352607.8799</v>
      </c>
      <c r="H80" s="5">
        <v>2702970.34</v>
      </c>
      <c r="I80" s="5">
        <v>51346358.868199997</v>
      </c>
      <c r="J80" s="6">
        <f t="shared" si="5"/>
        <v>241576937.27870002</v>
      </c>
      <c r="K80" s="10"/>
      <c r="L80" s="146"/>
      <c r="M80" s="149"/>
      <c r="N80" s="11">
        <v>18</v>
      </c>
      <c r="O80" s="5" t="s">
        <v>511</v>
      </c>
      <c r="P80" s="5">
        <v>129532704.03829999</v>
      </c>
      <c r="Q80" s="5">
        <v>0</v>
      </c>
      <c r="R80" s="5">
        <v>244018.9774</v>
      </c>
      <c r="S80" s="5">
        <v>1870565.28</v>
      </c>
      <c r="T80" s="5">
        <v>32912103.181699999</v>
      </c>
      <c r="U80" s="6">
        <f t="shared" si="6"/>
        <v>164559391.4774</v>
      </c>
    </row>
    <row r="81" spans="1:21" ht="24.95" customHeight="1" x14ac:dyDescent="0.2">
      <c r="A81" s="151"/>
      <c r="B81" s="149"/>
      <c r="C81" s="1">
        <v>2</v>
      </c>
      <c r="D81" s="5" t="s">
        <v>130</v>
      </c>
      <c r="E81" s="5">
        <v>123096933.04269999</v>
      </c>
      <c r="F81" s="5">
        <v>0</v>
      </c>
      <c r="G81" s="5">
        <v>231895.01019999999</v>
      </c>
      <c r="H81" s="5">
        <v>1777627.13</v>
      </c>
      <c r="I81" s="5">
        <v>34964131.008199997</v>
      </c>
      <c r="J81" s="6">
        <f t="shared" si="5"/>
        <v>160070586.19109997</v>
      </c>
      <c r="K81" s="10"/>
      <c r="L81" s="146"/>
      <c r="M81" s="149"/>
      <c r="N81" s="11">
        <v>19</v>
      </c>
      <c r="O81" s="5" t="s">
        <v>512</v>
      </c>
      <c r="P81" s="5">
        <v>156717243.1512</v>
      </c>
      <c r="Q81" s="5">
        <v>0</v>
      </c>
      <c r="R81" s="5">
        <v>295230.31809999997</v>
      </c>
      <c r="S81" s="5">
        <v>2263133.75</v>
      </c>
      <c r="T81" s="5">
        <v>34656087.704599999</v>
      </c>
      <c r="U81" s="6">
        <f t="shared" si="6"/>
        <v>193931694.92390001</v>
      </c>
    </row>
    <row r="82" spans="1:21" ht="24.95" customHeight="1" x14ac:dyDescent="0.2">
      <c r="A82" s="151"/>
      <c r="B82" s="149"/>
      <c r="C82" s="1">
        <v>3</v>
      </c>
      <c r="D82" s="5" t="s">
        <v>131</v>
      </c>
      <c r="E82" s="5">
        <v>126631933.2702</v>
      </c>
      <c r="F82" s="5">
        <v>0</v>
      </c>
      <c r="G82" s="5">
        <v>238554.38740000001</v>
      </c>
      <c r="H82" s="5">
        <v>1828675.62</v>
      </c>
      <c r="I82" s="5">
        <v>36028245.633299999</v>
      </c>
      <c r="J82" s="6">
        <f t="shared" si="5"/>
        <v>164727408.9109</v>
      </c>
      <c r="K82" s="10"/>
      <c r="L82" s="146"/>
      <c r="M82" s="149"/>
      <c r="N82" s="11">
        <v>20</v>
      </c>
      <c r="O82" s="5" t="s">
        <v>513</v>
      </c>
      <c r="P82" s="5">
        <v>120426366.8462</v>
      </c>
      <c r="Q82" s="5">
        <v>0</v>
      </c>
      <c r="R82" s="5">
        <v>226864.08900000001</v>
      </c>
      <c r="S82" s="5">
        <v>1739061.82</v>
      </c>
      <c r="T82" s="5">
        <v>30844389.076499999</v>
      </c>
      <c r="U82" s="6">
        <f t="shared" si="6"/>
        <v>153236681.8317</v>
      </c>
    </row>
    <row r="83" spans="1:21" ht="24.95" customHeight="1" x14ac:dyDescent="0.2">
      <c r="A83" s="151"/>
      <c r="B83" s="149"/>
      <c r="C83" s="1">
        <v>4</v>
      </c>
      <c r="D83" s="5" t="s">
        <v>132</v>
      </c>
      <c r="E83" s="5">
        <v>153059395.55950001</v>
      </c>
      <c r="F83" s="5">
        <v>0</v>
      </c>
      <c r="G83" s="5">
        <v>288339.516</v>
      </c>
      <c r="H83" s="5">
        <v>2210311.2400000002</v>
      </c>
      <c r="I83" s="5">
        <v>44911808.451800004</v>
      </c>
      <c r="J83" s="6">
        <f t="shared" si="5"/>
        <v>200469854.76730001</v>
      </c>
      <c r="K83" s="10"/>
      <c r="L83" s="147"/>
      <c r="M83" s="150"/>
      <c r="N83" s="11">
        <v>21</v>
      </c>
      <c r="O83" s="5" t="s">
        <v>514</v>
      </c>
      <c r="P83" s="5">
        <v>143843017.06349999</v>
      </c>
      <c r="Q83" s="5">
        <v>0</v>
      </c>
      <c r="R83" s="5">
        <v>270977.3272</v>
      </c>
      <c r="S83" s="5">
        <v>2077218.69</v>
      </c>
      <c r="T83" s="5">
        <v>35813279.306400001</v>
      </c>
      <c r="U83" s="6">
        <f t="shared" si="6"/>
        <v>182004492.38709998</v>
      </c>
    </row>
    <row r="84" spans="1:21" ht="24.95" customHeight="1" x14ac:dyDescent="0.2">
      <c r="A84" s="151"/>
      <c r="B84" s="149"/>
      <c r="C84" s="1">
        <v>5</v>
      </c>
      <c r="D84" s="5" t="s">
        <v>133</v>
      </c>
      <c r="E84" s="5">
        <v>116243631.3488</v>
      </c>
      <c r="F84" s="5">
        <v>0</v>
      </c>
      <c r="G84" s="5">
        <v>218984.4817</v>
      </c>
      <c r="H84" s="5">
        <v>1678659.47</v>
      </c>
      <c r="I84" s="5">
        <v>31887528.9582</v>
      </c>
      <c r="J84" s="6">
        <f t="shared" si="5"/>
        <v>150028804.25870001</v>
      </c>
      <c r="K84" s="10"/>
      <c r="L84" s="17"/>
      <c r="M84" s="138" t="s">
        <v>831</v>
      </c>
      <c r="N84" s="139"/>
      <c r="O84" s="140"/>
      <c r="P84" s="13">
        <f>SUM(P63:P83)</f>
        <v>2964897429.5933003</v>
      </c>
      <c r="Q84" s="13">
        <f t="shared" ref="Q84:U84" si="8">SUM(Q63:Q83)</f>
        <v>0</v>
      </c>
      <c r="R84" s="13">
        <f t="shared" si="8"/>
        <v>5585394.3932999996</v>
      </c>
      <c r="S84" s="13">
        <f t="shared" si="8"/>
        <v>42815706.119999997</v>
      </c>
      <c r="T84" s="13">
        <f t="shared" si="8"/>
        <v>734108738.30630016</v>
      </c>
      <c r="U84" s="13">
        <f t="shared" si="8"/>
        <v>3747407268.4129</v>
      </c>
    </row>
    <row r="85" spans="1:21" ht="24.95" customHeight="1" x14ac:dyDescent="0.2">
      <c r="A85" s="151"/>
      <c r="B85" s="149"/>
      <c r="C85" s="1">
        <v>6</v>
      </c>
      <c r="D85" s="5" t="s">
        <v>134</v>
      </c>
      <c r="E85" s="5">
        <v>133822340.6376</v>
      </c>
      <c r="F85" s="5">
        <v>0</v>
      </c>
      <c r="G85" s="5">
        <v>252099.9693</v>
      </c>
      <c r="H85" s="5">
        <v>1932511.38</v>
      </c>
      <c r="I85" s="5">
        <v>37662607.840099998</v>
      </c>
      <c r="J85" s="6">
        <f t="shared" si="5"/>
        <v>173669559.82699999</v>
      </c>
      <c r="K85" s="10"/>
      <c r="L85" s="145">
        <v>22</v>
      </c>
      <c r="M85" s="148" t="s">
        <v>44</v>
      </c>
      <c r="N85" s="11">
        <v>1</v>
      </c>
      <c r="O85" s="5" t="s">
        <v>515</v>
      </c>
      <c r="P85" s="5">
        <v>153644991.6072</v>
      </c>
      <c r="Q85" s="5">
        <v>-17480389.989999998</v>
      </c>
      <c r="R85" s="5">
        <v>289442.68560000003</v>
      </c>
      <c r="S85" s="5">
        <v>2218767.75</v>
      </c>
      <c r="T85" s="5">
        <v>38392524.278399996</v>
      </c>
      <c r="U85" s="6">
        <f t="shared" si="6"/>
        <v>177065336.3312</v>
      </c>
    </row>
    <row r="86" spans="1:21" ht="24.95" customHeight="1" x14ac:dyDescent="0.2">
      <c r="A86" s="151"/>
      <c r="B86" s="149"/>
      <c r="C86" s="1">
        <v>7</v>
      </c>
      <c r="D86" s="5" t="s">
        <v>135</v>
      </c>
      <c r="E86" s="5">
        <v>124023121.1075</v>
      </c>
      <c r="F86" s="5">
        <v>0</v>
      </c>
      <c r="G86" s="5">
        <v>233639.8009</v>
      </c>
      <c r="H86" s="5">
        <v>1791002.09</v>
      </c>
      <c r="I86" s="5">
        <v>35347846.888999999</v>
      </c>
      <c r="J86" s="6">
        <f t="shared" si="5"/>
        <v>161395609.8874</v>
      </c>
      <c r="K86" s="10"/>
      <c r="L86" s="146"/>
      <c r="M86" s="149"/>
      <c r="N86" s="11">
        <v>2</v>
      </c>
      <c r="O86" s="5" t="s">
        <v>516</v>
      </c>
      <c r="P86" s="5">
        <v>135856844.93309999</v>
      </c>
      <c r="Q86" s="5">
        <v>-17480389.989999998</v>
      </c>
      <c r="R86" s="5">
        <v>255932.6513</v>
      </c>
      <c r="S86" s="5">
        <v>1961891.39</v>
      </c>
      <c r="T86" s="5">
        <v>32358159.532499999</v>
      </c>
      <c r="U86" s="6">
        <f t="shared" si="6"/>
        <v>152952438.5169</v>
      </c>
    </row>
    <row r="87" spans="1:21" ht="24.95" customHeight="1" x14ac:dyDescent="0.2">
      <c r="A87" s="151"/>
      <c r="B87" s="149"/>
      <c r="C87" s="1">
        <v>8</v>
      </c>
      <c r="D87" s="5" t="s">
        <v>136</v>
      </c>
      <c r="E87" s="5">
        <v>110892080.5878</v>
      </c>
      <c r="F87" s="5">
        <v>0</v>
      </c>
      <c r="G87" s="5">
        <v>208903.01259999999</v>
      </c>
      <c r="H87" s="5">
        <v>1601378.41</v>
      </c>
      <c r="I87" s="5">
        <v>30661662.8662</v>
      </c>
      <c r="J87" s="6">
        <f t="shared" si="5"/>
        <v>143364024.8766</v>
      </c>
      <c r="K87" s="10"/>
      <c r="L87" s="146"/>
      <c r="M87" s="149"/>
      <c r="N87" s="11">
        <v>3</v>
      </c>
      <c r="O87" s="5" t="s">
        <v>517</v>
      </c>
      <c r="P87" s="5">
        <v>171457922.18740001</v>
      </c>
      <c r="Q87" s="5">
        <v>-17480389.989999998</v>
      </c>
      <c r="R87" s="5">
        <v>322999.40889999998</v>
      </c>
      <c r="S87" s="5">
        <v>2476002.0099999998</v>
      </c>
      <c r="T87" s="5">
        <v>43315253.767399997</v>
      </c>
      <c r="U87" s="6">
        <f t="shared" si="6"/>
        <v>200091787.38369998</v>
      </c>
    </row>
    <row r="88" spans="1:21" ht="24.95" customHeight="1" x14ac:dyDescent="0.2">
      <c r="A88" s="151"/>
      <c r="B88" s="149"/>
      <c r="C88" s="1">
        <v>9</v>
      </c>
      <c r="D88" s="5" t="s">
        <v>137</v>
      </c>
      <c r="E88" s="5">
        <v>123166442.5751</v>
      </c>
      <c r="F88" s="5">
        <v>0</v>
      </c>
      <c r="G88" s="5">
        <v>232025.95509999999</v>
      </c>
      <c r="H88" s="5">
        <v>1778630.91</v>
      </c>
      <c r="I88" s="5">
        <v>35334323.5295</v>
      </c>
      <c r="J88" s="6">
        <f t="shared" si="5"/>
        <v>160511422.96970001</v>
      </c>
      <c r="K88" s="10"/>
      <c r="L88" s="146"/>
      <c r="M88" s="149"/>
      <c r="N88" s="11">
        <v>4</v>
      </c>
      <c r="O88" s="5" t="s">
        <v>518</v>
      </c>
      <c r="P88" s="5">
        <v>135758626.7642</v>
      </c>
      <c r="Q88" s="5">
        <v>-17480389.989999998</v>
      </c>
      <c r="R88" s="5">
        <v>255747.62390000001</v>
      </c>
      <c r="S88" s="5">
        <v>1960473.04</v>
      </c>
      <c r="T88" s="5">
        <v>33693270.193000004</v>
      </c>
      <c r="U88" s="6">
        <f t="shared" si="6"/>
        <v>154187727.6311</v>
      </c>
    </row>
    <row r="89" spans="1:21" ht="24.95" customHeight="1" x14ac:dyDescent="0.2">
      <c r="A89" s="151"/>
      <c r="B89" s="149"/>
      <c r="C89" s="1">
        <v>10</v>
      </c>
      <c r="D89" s="5" t="s">
        <v>138</v>
      </c>
      <c r="E89" s="5">
        <v>194853752.1124</v>
      </c>
      <c r="F89" s="5">
        <v>0</v>
      </c>
      <c r="G89" s="5">
        <v>367073.42509999999</v>
      </c>
      <c r="H89" s="5">
        <v>2813858.21</v>
      </c>
      <c r="I89" s="5">
        <v>55925489.257799998</v>
      </c>
      <c r="J89" s="6">
        <f t="shared" si="5"/>
        <v>253960173.00529999</v>
      </c>
      <c r="K89" s="10"/>
      <c r="L89" s="146"/>
      <c r="M89" s="149"/>
      <c r="N89" s="11">
        <v>5</v>
      </c>
      <c r="O89" s="5" t="s">
        <v>519</v>
      </c>
      <c r="P89" s="5">
        <v>185624210.5442</v>
      </c>
      <c r="Q89" s="5">
        <v>-17480389.989999998</v>
      </c>
      <c r="R89" s="5">
        <v>349686.43920000002</v>
      </c>
      <c r="S89" s="5">
        <v>2680575.58</v>
      </c>
      <c r="T89" s="5">
        <v>42783309.779100001</v>
      </c>
      <c r="U89" s="6">
        <f t="shared" si="6"/>
        <v>213957392.35250002</v>
      </c>
    </row>
    <row r="90" spans="1:21" ht="24.95" customHeight="1" x14ac:dyDescent="0.2">
      <c r="A90" s="151"/>
      <c r="B90" s="149"/>
      <c r="C90" s="1">
        <v>11</v>
      </c>
      <c r="D90" s="5" t="s">
        <v>139</v>
      </c>
      <c r="E90" s="5">
        <v>135423593.02990001</v>
      </c>
      <c r="F90" s="5">
        <v>0</v>
      </c>
      <c r="G90" s="5">
        <v>255116.4737</v>
      </c>
      <c r="H90" s="5">
        <v>1955634.86</v>
      </c>
      <c r="I90" s="5">
        <v>39070397.114</v>
      </c>
      <c r="J90" s="6">
        <f t="shared" si="5"/>
        <v>176704741.47760001</v>
      </c>
      <c r="K90" s="10"/>
      <c r="L90" s="146"/>
      <c r="M90" s="149"/>
      <c r="N90" s="11">
        <v>6</v>
      </c>
      <c r="O90" s="5" t="s">
        <v>520</v>
      </c>
      <c r="P90" s="5">
        <v>144324182.20570001</v>
      </c>
      <c r="Q90" s="5">
        <v>-17480389.989999998</v>
      </c>
      <c r="R90" s="5">
        <v>271883.76569999999</v>
      </c>
      <c r="S90" s="5">
        <v>2084167.13</v>
      </c>
      <c r="T90" s="5">
        <v>32796950.9945</v>
      </c>
      <c r="U90" s="6">
        <f t="shared" si="6"/>
        <v>161996794.10590002</v>
      </c>
    </row>
    <row r="91" spans="1:21" ht="24.95" customHeight="1" x14ac:dyDescent="0.2">
      <c r="A91" s="151"/>
      <c r="B91" s="149"/>
      <c r="C91" s="1">
        <v>12</v>
      </c>
      <c r="D91" s="5" t="s">
        <v>140</v>
      </c>
      <c r="E91" s="5">
        <v>165568939.16510001</v>
      </c>
      <c r="F91" s="5">
        <v>0</v>
      </c>
      <c r="G91" s="5">
        <v>311905.50309999997</v>
      </c>
      <c r="H91" s="5">
        <v>2390959.96</v>
      </c>
      <c r="I91" s="5">
        <v>46207935.573399998</v>
      </c>
      <c r="J91" s="6">
        <f t="shared" si="5"/>
        <v>214479740.20160002</v>
      </c>
      <c r="K91" s="10"/>
      <c r="L91" s="146"/>
      <c r="M91" s="149"/>
      <c r="N91" s="11">
        <v>7</v>
      </c>
      <c r="O91" s="5" t="s">
        <v>521</v>
      </c>
      <c r="P91" s="5">
        <v>121101095.9628</v>
      </c>
      <c r="Q91" s="5">
        <v>-17480389.989999998</v>
      </c>
      <c r="R91" s="5">
        <v>228135.17110000001</v>
      </c>
      <c r="S91" s="5">
        <v>1748805.5</v>
      </c>
      <c r="T91" s="5">
        <v>29146852.7344</v>
      </c>
      <c r="U91" s="6">
        <f t="shared" si="6"/>
        <v>134744499.37830001</v>
      </c>
    </row>
    <row r="92" spans="1:21" ht="24.95" customHeight="1" x14ac:dyDescent="0.2">
      <c r="A92" s="151"/>
      <c r="B92" s="149"/>
      <c r="C92" s="1">
        <v>13</v>
      </c>
      <c r="D92" s="5" t="s">
        <v>141</v>
      </c>
      <c r="E92" s="5">
        <v>121650909.9181</v>
      </c>
      <c r="F92" s="5">
        <v>0</v>
      </c>
      <c r="G92" s="5">
        <v>229170.93299999999</v>
      </c>
      <c r="H92" s="5">
        <v>1756745.29</v>
      </c>
      <c r="I92" s="5">
        <v>34596507.169699997</v>
      </c>
      <c r="J92" s="6">
        <f t="shared" si="5"/>
        <v>158233333.31080002</v>
      </c>
      <c r="K92" s="10"/>
      <c r="L92" s="146"/>
      <c r="M92" s="149"/>
      <c r="N92" s="11">
        <v>8</v>
      </c>
      <c r="O92" s="5" t="s">
        <v>522</v>
      </c>
      <c r="P92" s="5">
        <v>141906463.604</v>
      </c>
      <c r="Q92" s="5">
        <v>-17480389.989999998</v>
      </c>
      <c r="R92" s="5">
        <v>267329.1691</v>
      </c>
      <c r="S92" s="5">
        <v>2049253.17</v>
      </c>
      <c r="T92" s="5">
        <v>34299705.982600003</v>
      </c>
      <c r="U92" s="6">
        <f t="shared" si="6"/>
        <v>161042361.9357</v>
      </c>
    </row>
    <row r="93" spans="1:21" ht="24.95" customHeight="1" x14ac:dyDescent="0.2">
      <c r="A93" s="151"/>
      <c r="B93" s="149"/>
      <c r="C93" s="1">
        <v>14</v>
      </c>
      <c r="D93" s="5" t="s">
        <v>142</v>
      </c>
      <c r="E93" s="5">
        <v>120617601.05779999</v>
      </c>
      <c r="F93" s="5">
        <v>0</v>
      </c>
      <c r="G93" s="5">
        <v>227224.3437</v>
      </c>
      <c r="H93" s="5">
        <v>1741823.41</v>
      </c>
      <c r="I93" s="5">
        <v>35284309.764399998</v>
      </c>
      <c r="J93" s="6">
        <f t="shared" si="5"/>
        <v>157870958.57589999</v>
      </c>
      <c r="K93" s="10"/>
      <c r="L93" s="146"/>
      <c r="M93" s="149"/>
      <c r="N93" s="11">
        <v>9</v>
      </c>
      <c r="O93" s="5" t="s">
        <v>523</v>
      </c>
      <c r="P93" s="5">
        <v>139168219.86950001</v>
      </c>
      <c r="Q93" s="5">
        <v>-17480389.989999998</v>
      </c>
      <c r="R93" s="5">
        <v>262170.75410000002</v>
      </c>
      <c r="S93" s="5">
        <v>2009710.54</v>
      </c>
      <c r="T93" s="5">
        <v>32177445.142499998</v>
      </c>
      <c r="U93" s="6">
        <f t="shared" si="6"/>
        <v>156137156.3161</v>
      </c>
    </row>
    <row r="94" spans="1:21" ht="24.95" customHeight="1" x14ac:dyDescent="0.2">
      <c r="A94" s="151"/>
      <c r="B94" s="149"/>
      <c r="C94" s="1">
        <v>15</v>
      </c>
      <c r="D94" s="5" t="s">
        <v>143</v>
      </c>
      <c r="E94" s="5">
        <v>144767533.0413</v>
      </c>
      <c r="F94" s="5">
        <v>0</v>
      </c>
      <c r="G94" s="5">
        <v>272718.9681</v>
      </c>
      <c r="H94" s="5">
        <v>2090569.5</v>
      </c>
      <c r="I94" s="5">
        <v>41032795.224399999</v>
      </c>
      <c r="J94" s="6">
        <f t="shared" si="5"/>
        <v>188163616.73379999</v>
      </c>
      <c r="K94" s="10"/>
      <c r="L94" s="146"/>
      <c r="M94" s="149"/>
      <c r="N94" s="11">
        <v>10</v>
      </c>
      <c r="O94" s="5" t="s">
        <v>524</v>
      </c>
      <c r="P94" s="5">
        <v>147132382.52110001</v>
      </c>
      <c r="Q94" s="5">
        <v>-17480389.989999998</v>
      </c>
      <c r="R94" s="5">
        <v>277173.96769999998</v>
      </c>
      <c r="S94" s="5">
        <v>2124719.9900000002</v>
      </c>
      <c r="T94" s="5">
        <v>34105241.584600002</v>
      </c>
      <c r="U94" s="6">
        <f t="shared" si="6"/>
        <v>166159128.07340002</v>
      </c>
    </row>
    <row r="95" spans="1:21" ht="24.95" customHeight="1" x14ac:dyDescent="0.2">
      <c r="A95" s="151"/>
      <c r="B95" s="149"/>
      <c r="C95" s="1">
        <v>16</v>
      </c>
      <c r="D95" s="5" t="s">
        <v>144</v>
      </c>
      <c r="E95" s="5">
        <v>138329474.35929999</v>
      </c>
      <c r="F95" s="5">
        <v>0</v>
      </c>
      <c r="G95" s="5">
        <v>260590.6912</v>
      </c>
      <c r="H95" s="5">
        <v>1997598.32</v>
      </c>
      <c r="I95" s="5">
        <v>40142897.732900001</v>
      </c>
      <c r="J95" s="6">
        <f t="shared" si="5"/>
        <v>180730561.10339996</v>
      </c>
      <c r="K95" s="10"/>
      <c r="L95" s="146"/>
      <c r="M95" s="149"/>
      <c r="N95" s="11">
        <v>11</v>
      </c>
      <c r="O95" s="5" t="s">
        <v>44</v>
      </c>
      <c r="P95" s="5">
        <v>129518962.36939999</v>
      </c>
      <c r="Q95" s="5">
        <v>-17480389.989999998</v>
      </c>
      <c r="R95" s="5">
        <v>243993.09030000001</v>
      </c>
      <c r="S95" s="5">
        <v>1870366.84</v>
      </c>
      <c r="T95" s="5">
        <v>31873056.230599999</v>
      </c>
      <c r="U95" s="6">
        <f t="shared" si="6"/>
        <v>146025988.54030001</v>
      </c>
    </row>
    <row r="96" spans="1:21" ht="24.95" customHeight="1" x14ac:dyDescent="0.2">
      <c r="A96" s="151"/>
      <c r="B96" s="149"/>
      <c r="C96" s="1">
        <v>17</v>
      </c>
      <c r="D96" s="5" t="s">
        <v>145</v>
      </c>
      <c r="E96" s="5">
        <v>115881890.7765</v>
      </c>
      <c r="F96" s="5">
        <v>0</v>
      </c>
      <c r="G96" s="5">
        <v>218303.02009999999</v>
      </c>
      <c r="H96" s="5">
        <v>1673435.62</v>
      </c>
      <c r="I96" s="5">
        <v>32819356.418900002</v>
      </c>
      <c r="J96" s="6">
        <f t="shared" si="5"/>
        <v>150592985.8355</v>
      </c>
      <c r="K96" s="10"/>
      <c r="L96" s="146"/>
      <c r="M96" s="149"/>
      <c r="N96" s="11">
        <v>12</v>
      </c>
      <c r="O96" s="5" t="s">
        <v>525</v>
      </c>
      <c r="P96" s="5">
        <v>165357802.16639999</v>
      </c>
      <c r="Q96" s="5">
        <v>-17480389.989999998</v>
      </c>
      <c r="R96" s="5">
        <v>311507.75469999999</v>
      </c>
      <c r="S96" s="5">
        <v>2387910.96</v>
      </c>
      <c r="T96" s="5">
        <v>37868739.635499999</v>
      </c>
      <c r="U96" s="6">
        <f t="shared" si="6"/>
        <v>188445570.5266</v>
      </c>
    </row>
    <row r="97" spans="1:21" ht="24.95" customHeight="1" x14ac:dyDescent="0.2">
      <c r="A97" s="151"/>
      <c r="B97" s="149"/>
      <c r="C97" s="1">
        <v>18</v>
      </c>
      <c r="D97" s="5" t="s">
        <v>146</v>
      </c>
      <c r="E97" s="5">
        <v>120074744.361</v>
      </c>
      <c r="F97" s="5">
        <v>0</v>
      </c>
      <c r="G97" s="5">
        <v>226201.6882</v>
      </c>
      <c r="H97" s="5">
        <v>1733984.09</v>
      </c>
      <c r="I97" s="5">
        <v>33704796.4903</v>
      </c>
      <c r="J97" s="6">
        <f t="shared" si="5"/>
        <v>155739726.6295</v>
      </c>
      <c r="K97" s="10"/>
      <c r="L97" s="146"/>
      <c r="M97" s="149"/>
      <c r="N97" s="11">
        <v>13</v>
      </c>
      <c r="O97" s="5" t="s">
        <v>526</v>
      </c>
      <c r="P97" s="5">
        <v>109146018.23549999</v>
      </c>
      <c r="Q97" s="5">
        <v>-17480389.989999998</v>
      </c>
      <c r="R97" s="5">
        <v>205613.70929999999</v>
      </c>
      <c r="S97" s="5">
        <v>1576163.75</v>
      </c>
      <c r="T97" s="5">
        <v>26443842.9329</v>
      </c>
      <c r="U97" s="6">
        <f t="shared" si="6"/>
        <v>119891248.63769999</v>
      </c>
    </row>
    <row r="98" spans="1:21" ht="24.95" customHeight="1" x14ac:dyDescent="0.2">
      <c r="A98" s="151"/>
      <c r="B98" s="149"/>
      <c r="C98" s="1">
        <v>19</v>
      </c>
      <c r="D98" s="5" t="s">
        <v>147</v>
      </c>
      <c r="E98" s="5">
        <v>129670528.5588</v>
      </c>
      <c r="F98" s="5">
        <v>0</v>
      </c>
      <c r="G98" s="5">
        <v>244278.61679999999</v>
      </c>
      <c r="H98" s="5">
        <v>1872555.59</v>
      </c>
      <c r="I98" s="5">
        <v>36405162.059600003</v>
      </c>
      <c r="J98" s="6">
        <f t="shared" si="5"/>
        <v>168192524.82519999</v>
      </c>
      <c r="K98" s="10"/>
      <c r="L98" s="146"/>
      <c r="M98" s="149"/>
      <c r="N98" s="11">
        <v>14</v>
      </c>
      <c r="O98" s="5" t="s">
        <v>527</v>
      </c>
      <c r="P98" s="5">
        <v>158681922.15779999</v>
      </c>
      <c r="Q98" s="5">
        <v>-17480389.989999998</v>
      </c>
      <c r="R98" s="5">
        <v>298931.46029999998</v>
      </c>
      <c r="S98" s="5">
        <v>2291505.4300000002</v>
      </c>
      <c r="T98" s="5">
        <v>37635140.599600002</v>
      </c>
      <c r="U98" s="6">
        <f t="shared" si="6"/>
        <v>181427109.6577</v>
      </c>
    </row>
    <row r="99" spans="1:21" ht="24.95" customHeight="1" x14ac:dyDescent="0.2">
      <c r="A99" s="151"/>
      <c r="B99" s="149"/>
      <c r="C99" s="1">
        <v>20</v>
      </c>
      <c r="D99" s="5" t="s">
        <v>148</v>
      </c>
      <c r="E99" s="5">
        <v>131223296.211</v>
      </c>
      <c r="F99" s="5">
        <v>0</v>
      </c>
      <c r="G99" s="5">
        <v>247203.7837</v>
      </c>
      <c r="H99" s="5">
        <v>1894978.91</v>
      </c>
      <c r="I99" s="5">
        <v>37522765.726400003</v>
      </c>
      <c r="J99" s="6">
        <f t="shared" si="5"/>
        <v>170888244.6311</v>
      </c>
      <c r="K99" s="10"/>
      <c r="L99" s="146"/>
      <c r="M99" s="149"/>
      <c r="N99" s="11">
        <v>15</v>
      </c>
      <c r="O99" s="5" t="s">
        <v>528</v>
      </c>
      <c r="P99" s="5">
        <v>105961499.0996</v>
      </c>
      <c r="Q99" s="5">
        <v>-17480389.989999998</v>
      </c>
      <c r="R99" s="5">
        <v>199614.58259999999</v>
      </c>
      <c r="S99" s="5">
        <v>1530176.51</v>
      </c>
      <c r="T99" s="5">
        <v>26110291.916200001</v>
      </c>
      <c r="U99" s="6">
        <f t="shared" si="6"/>
        <v>116321192.11840001</v>
      </c>
    </row>
    <row r="100" spans="1:21" ht="24.95" customHeight="1" x14ac:dyDescent="0.2">
      <c r="A100" s="151"/>
      <c r="B100" s="150"/>
      <c r="C100" s="1">
        <v>21</v>
      </c>
      <c r="D100" s="5" t="s">
        <v>149</v>
      </c>
      <c r="E100" s="5">
        <v>125993688.3169</v>
      </c>
      <c r="F100" s="5">
        <v>0</v>
      </c>
      <c r="G100" s="5">
        <v>237352.0356</v>
      </c>
      <c r="H100" s="5">
        <v>1819458.8</v>
      </c>
      <c r="I100" s="5">
        <v>36074557.473200001</v>
      </c>
      <c r="J100" s="6">
        <f t="shared" si="5"/>
        <v>164125056.6257</v>
      </c>
      <c r="K100" s="10"/>
      <c r="L100" s="146"/>
      <c r="M100" s="149"/>
      <c r="N100" s="11">
        <v>16</v>
      </c>
      <c r="O100" s="5" t="s">
        <v>529</v>
      </c>
      <c r="P100" s="5">
        <v>153620024.822</v>
      </c>
      <c r="Q100" s="5">
        <v>-17480389.989999998</v>
      </c>
      <c r="R100" s="5">
        <v>289395.65220000001</v>
      </c>
      <c r="S100" s="5">
        <v>2218407.21</v>
      </c>
      <c r="T100" s="5">
        <v>38226693.138700001</v>
      </c>
      <c r="U100" s="6">
        <f t="shared" si="6"/>
        <v>176874130.83290002</v>
      </c>
    </row>
    <row r="101" spans="1:21" ht="24.95" customHeight="1" x14ac:dyDescent="0.2">
      <c r="A101" s="1"/>
      <c r="B101" s="138" t="s">
        <v>814</v>
      </c>
      <c r="C101" s="139"/>
      <c r="D101" s="140"/>
      <c r="E101" s="13">
        <f>SUM(E80:E100)</f>
        <v>2842166829.2279005</v>
      </c>
      <c r="F101" s="13">
        <f t="shared" ref="F101:J101" si="9">SUM(F80:F100)</f>
        <v>0</v>
      </c>
      <c r="G101" s="13">
        <f t="shared" si="9"/>
        <v>5354189.4954000004</v>
      </c>
      <c r="H101" s="13">
        <f t="shared" si="9"/>
        <v>41043369.149999999</v>
      </c>
      <c r="I101" s="13">
        <f t="shared" si="9"/>
        <v>806931484.04950011</v>
      </c>
      <c r="J101" s="13">
        <f t="shared" si="9"/>
        <v>3695495871.9228001</v>
      </c>
      <c r="K101" s="10"/>
      <c r="L101" s="146"/>
      <c r="M101" s="149"/>
      <c r="N101" s="11">
        <v>17</v>
      </c>
      <c r="O101" s="5" t="s">
        <v>530</v>
      </c>
      <c r="P101" s="5">
        <v>192126729.7137</v>
      </c>
      <c r="Q101" s="5">
        <v>-17480389.989999998</v>
      </c>
      <c r="R101" s="5">
        <v>361936.14939999999</v>
      </c>
      <c r="S101" s="5">
        <v>2774477.63</v>
      </c>
      <c r="T101" s="5">
        <v>47312350.854099996</v>
      </c>
      <c r="U101" s="6">
        <f t="shared" si="6"/>
        <v>225095104.35719997</v>
      </c>
    </row>
    <row r="102" spans="1:21" ht="24.95" customHeight="1" x14ac:dyDescent="0.2">
      <c r="A102" s="151">
        <v>5</v>
      </c>
      <c r="B102" s="148" t="s">
        <v>27</v>
      </c>
      <c r="C102" s="1">
        <v>1</v>
      </c>
      <c r="D102" s="5" t="s">
        <v>150</v>
      </c>
      <c r="E102" s="5">
        <v>212438979.68270001</v>
      </c>
      <c r="F102" s="5">
        <v>0</v>
      </c>
      <c r="G102" s="5">
        <v>400201.19219999999</v>
      </c>
      <c r="H102" s="5">
        <v>3067804.25</v>
      </c>
      <c r="I102" s="5">
        <v>47801032.562200002</v>
      </c>
      <c r="J102" s="6">
        <f t="shared" si="5"/>
        <v>263708017.68710002</v>
      </c>
      <c r="K102" s="10"/>
      <c r="L102" s="146"/>
      <c r="M102" s="149"/>
      <c r="N102" s="11">
        <v>18</v>
      </c>
      <c r="O102" s="5" t="s">
        <v>531</v>
      </c>
      <c r="P102" s="5">
        <v>145128018.2315</v>
      </c>
      <c r="Q102" s="5">
        <v>-17480389.989999998</v>
      </c>
      <c r="R102" s="5">
        <v>273398.06469999999</v>
      </c>
      <c r="S102" s="5">
        <v>2095775.23</v>
      </c>
      <c r="T102" s="5">
        <v>35216272.445500001</v>
      </c>
      <c r="U102" s="6">
        <f t="shared" si="6"/>
        <v>165233073.9817</v>
      </c>
    </row>
    <row r="103" spans="1:21" ht="24.95" customHeight="1" x14ac:dyDescent="0.2">
      <c r="A103" s="151"/>
      <c r="B103" s="149"/>
      <c r="C103" s="1">
        <v>2</v>
      </c>
      <c r="D103" s="5" t="s">
        <v>27</v>
      </c>
      <c r="E103" s="5">
        <v>256542442.33239999</v>
      </c>
      <c r="F103" s="5">
        <v>0</v>
      </c>
      <c r="G103" s="5">
        <v>483285.08929999999</v>
      </c>
      <c r="H103" s="5">
        <v>3704696.73</v>
      </c>
      <c r="I103" s="5">
        <v>60220311.706699997</v>
      </c>
      <c r="J103" s="6">
        <f t="shared" si="5"/>
        <v>320950735.85839999</v>
      </c>
      <c r="K103" s="10"/>
      <c r="L103" s="146"/>
      <c r="M103" s="149"/>
      <c r="N103" s="11">
        <v>19</v>
      </c>
      <c r="O103" s="5" t="s">
        <v>532</v>
      </c>
      <c r="P103" s="5">
        <v>137413875.4206</v>
      </c>
      <c r="Q103" s="5">
        <v>-17480389.989999998</v>
      </c>
      <c r="R103" s="5">
        <v>258865.8487</v>
      </c>
      <c r="S103" s="5">
        <v>1984376.27</v>
      </c>
      <c r="T103" s="5">
        <v>31306586.123500001</v>
      </c>
      <c r="U103" s="6">
        <f t="shared" si="6"/>
        <v>153483313.6728</v>
      </c>
    </row>
    <row r="104" spans="1:21" ht="24.95" customHeight="1" x14ac:dyDescent="0.2">
      <c r="A104" s="151"/>
      <c r="B104" s="149"/>
      <c r="C104" s="1">
        <v>3</v>
      </c>
      <c r="D104" s="5" t="s">
        <v>151</v>
      </c>
      <c r="E104" s="5">
        <v>112197930.6737</v>
      </c>
      <c r="F104" s="5">
        <v>0</v>
      </c>
      <c r="G104" s="5">
        <v>211363.02609999999</v>
      </c>
      <c r="H104" s="5">
        <v>1620236.03</v>
      </c>
      <c r="I104" s="5">
        <v>29275616.6523</v>
      </c>
      <c r="J104" s="6">
        <f t="shared" si="5"/>
        <v>143305146.38209999</v>
      </c>
      <c r="K104" s="10"/>
      <c r="L104" s="146"/>
      <c r="M104" s="149"/>
      <c r="N104" s="11">
        <v>20</v>
      </c>
      <c r="O104" s="5" t="s">
        <v>533</v>
      </c>
      <c r="P104" s="5">
        <v>147340896.6645</v>
      </c>
      <c r="Q104" s="5">
        <v>-17480389.989999998</v>
      </c>
      <c r="R104" s="5">
        <v>277566.77510000003</v>
      </c>
      <c r="S104" s="5">
        <v>2127731.12</v>
      </c>
      <c r="T104" s="5">
        <v>34375482.125200003</v>
      </c>
      <c r="U104" s="6">
        <f t="shared" si="6"/>
        <v>166641286.69480002</v>
      </c>
    </row>
    <row r="105" spans="1:21" ht="24.95" customHeight="1" x14ac:dyDescent="0.2">
      <c r="A105" s="151"/>
      <c r="B105" s="149"/>
      <c r="C105" s="1">
        <v>4</v>
      </c>
      <c r="D105" s="5" t="s">
        <v>152</v>
      </c>
      <c r="E105" s="5">
        <v>132599622.4401</v>
      </c>
      <c r="F105" s="5">
        <v>0</v>
      </c>
      <c r="G105" s="5">
        <v>249796.5631</v>
      </c>
      <c r="H105" s="5">
        <v>1914854.26</v>
      </c>
      <c r="I105" s="5">
        <v>34315296.758299999</v>
      </c>
      <c r="J105" s="6">
        <f t="shared" si="5"/>
        <v>169079570.02149999</v>
      </c>
      <c r="K105" s="10"/>
      <c r="L105" s="147"/>
      <c r="M105" s="150"/>
      <c r="N105" s="11">
        <v>21</v>
      </c>
      <c r="O105" s="5" t="s">
        <v>534</v>
      </c>
      <c r="P105" s="5">
        <v>144167978.73769999</v>
      </c>
      <c r="Q105" s="5">
        <v>-17480389.989999998</v>
      </c>
      <c r="R105" s="5">
        <v>271589.50329999998</v>
      </c>
      <c r="S105" s="5">
        <v>2081911.42</v>
      </c>
      <c r="T105" s="5">
        <v>33705131.463600002</v>
      </c>
      <c r="U105" s="6">
        <f t="shared" si="6"/>
        <v>162746221.13459998</v>
      </c>
    </row>
    <row r="106" spans="1:21" ht="24.95" customHeight="1" x14ac:dyDescent="0.2">
      <c r="A106" s="151"/>
      <c r="B106" s="149"/>
      <c r="C106" s="1">
        <v>5</v>
      </c>
      <c r="D106" s="5" t="s">
        <v>153</v>
      </c>
      <c r="E106" s="5">
        <v>168208081.90540001</v>
      </c>
      <c r="F106" s="5">
        <v>0</v>
      </c>
      <c r="G106" s="5">
        <v>316877.22759999998</v>
      </c>
      <c r="H106" s="5">
        <v>2429071.48</v>
      </c>
      <c r="I106" s="5">
        <v>41921242.081299998</v>
      </c>
      <c r="J106" s="6">
        <f t="shared" si="5"/>
        <v>212875272.6943</v>
      </c>
      <c r="K106" s="10"/>
      <c r="L106" s="17"/>
      <c r="M106" s="138" t="s">
        <v>832</v>
      </c>
      <c r="N106" s="139"/>
      <c r="O106" s="140"/>
      <c r="P106" s="13">
        <f>SUM(P85:P105)</f>
        <v>3064438667.8179002</v>
      </c>
      <c r="Q106" s="13">
        <f t="shared" ref="Q106:U106" si="10">SUM(Q85:Q105)</f>
        <v>-367088189.79000008</v>
      </c>
      <c r="R106" s="13">
        <f t="shared" si="10"/>
        <v>5772914.2271999996</v>
      </c>
      <c r="S106" s="13">
        <f t="shared" si="10"/>
        <v>44253168.470000006</v>
      </c>
      <c r="T106" s="13">
        <f t="shared" si="10"/>
        <v>733142301.45440018</v>
      </c>
      <c r="U106" s="13">
        <f t="shared" si="10"/>
        <v>3480518862.1795001</v>
      </c>
    </row>
    <row r="107" spans="1:21" ht="24.95" customHeight="1" x14ac:dyDescent="0.2">
      <c r="A107" s="151"/>
      <c r="B107" s="149"/>
      <c r="C107" s="1">
        <v>6</v>
      </c>
      <c r="D107" s="5" t="s">
        <v>154</v>
      </c>
      <c r="E107" s="5">
        <v>111384828.7018</v>
      </c>
      <c r="F107" s="5">
        <v>0</v>
      </c>
      <c r="G107" s="5">
        <v>209831.27160000001</v>
      </c>
      <c r="H107" s="5">
        <v>1608494.12</v>
      </c>
      <c r="I107" s="5">
        <v>29708364.154800002</v>
      </c>
      <c r="J107" s="6">
        <f t="shared" si="5"/>
        <v>142911518.2482</v>
      </c>
      <c r="K107" s="10"/>
      <c r="L107" s="145">
        <v>23</v>
      </c>
      <c r="M107" s="148" t="s">
        <v>45</v>
      </c>
      <c r="N107" s="11">
        <v>1</v>
      </c>
      <c r="O107" s="5" t="s">
        <v>535</v>
      </c>
      <c r="P107" s="5">
        <v>124511036.0275</v>
      </c>
      <c r="Q107" s="5">
        <v>0</v>
      </c>
      <c r="R107" s="5">
        <v>234558.95490000001</v>
      </c>
      <c r="S107" s="5">
        <v>1798048.01</v>
      </c>
      <c r="T107" s="5">
        <v>32781660.686000001</v>
      </c>
      <c r="U107" s="6">
        <f t="shared" si="6"/>
        <v>159325303.67840001</v>
      </c>
    </row>
    <row r="108" spans="1:21" ht="24.95" customHeight="1" x14ac:dyDescent="0.2">
      <c r="A108" s="151"/>
      <c r="B108" s="149"/>
      <c r="C108" s="1">
        <v>7</v>
      </c>
      <c r="D108" s="5" t="s">
        <v>155</v>
      </c>
      <c r="E108" s="5">
        <v>177700228.0086</v>
      </c>
      <c r="F108" s="5">
        <v>0</v>
      </c>
      <c r="G108" s="5">
        <v>334758.91859999998</v>
      </c>
      <c r="H108" s="5">
        <v>2566146.36</v>
      </c>
      <c r="I108" s="5">
        <v>44549684.532200001</v>
      </c>
      <c r="J108" s="6">
        <f t="shared" si="5"/>
        <v>225150817.81940001</v>
      </c>
      <c r="K108" s="10"/>
      <c r="L108" s="146"/>
      <c r="M108" s="149"/>
      <c r="N108" s="11">
        <v>2</v>
      </c>
      <c r="O108" s="5" t="s">
        <v>536</v>
      </c>
      <c r="P108" s="5">
        <v>204751180.662</v>
      </c>
      <c r="Q108" s="5">
        <v>0</v>
      </c>
      <c r="R108" s="5">
        <v>385718.60369999998</v>
      </c>
      <c r="S108" s="5">
        <v>2956785.72</v>
      </c>
      <c r="T108" s="5">
        <v>39054081.887900002</v>
      </c>
      <c r="U108" s="6">
        <f t="shared" si="6"/>
        <v>247147766.87360001</v>
      </c>
    </row>
    <row r="109" spans="1:21" ht="24.95" customHeight="1" x14ac:dyDescent="0.2">
      <c r="A109" s="151"/>
      <c r="B109" s="149"/>
      <c r="C109" s="1">
        <v>8</v>
      </c>
      <c r="D109" s="5" t="s">
        <v>156</v>
      </c>
      <c r="E109" s="5">
        <v>179383201.25459999</v>
      </c>
      <c r="F109" s="5">
        <v>0</v>
      </c>
      <c r="G109" s="5">
        <v>337929.37199999997</v>
      </c>
      <c r="H109" s="5">
        <v>2590449.96</v>
      </c>
      <c r="I109" s="5">
        <v>41835946.702500001</v>
      </c>
      <c r="J109" s="6">
        <f t="shared" si="5"/>
        <v>224147527.28909999</v>
      </c>
      <c r="K109" s="10"/>
      <c r="L109" s="146"/>
      <c r="M109" s="149"/>
      <c r="N109" s="11">
        <v>3</v>
      </c>
      <c r="O109" s="5" t="s">
        <v>537</v>
      </c>
      <c r="P109" s="5">
        <v>156928927.5704</v>
      </c>
      <c r="Q109" s="5">
        <v>0</v>
      </c>
      <c r="R109" s="5">
        <v>295629.09779999999</v>
      </c>
      <c r="S109" s="5">
        <v>2266190.65</v>
      </c>
      <c r="T109" s="5">
        <v>38450441.429700002</v>
      </c>
      <c r="U109" s="6">
        <f t="shared" si="6"/>
        <v>197941188.74790001</v>
      </c>
    </row>
    <row r="110" spans="1:21" ht="24.95" customHeight="1" x14ac:dyDescent="0.2">
      <c r="A110" s="151"/>
      <c r="B110" s="149"/>
      <c r="C110" s="1">
        <v>9</v>
      </c>
      <c r="D110" s="5" t="s">
        <v>157</v>
      </c>
      <c r="E110" s="5">
        <v>126176227.22310001</v>
      </c>
      <c r="F110" s="5">
        <v>0</v>
      </c>
      <c r="G110" s="5">
        <v>237695.90979999999</v>
      </c>
      <c r="H110" s="5">
        <v>1822094.83</v>
      </c>
      <c r="I110" s="5">
        <v>34772144.549400002</v>
      </c>
      <c r="J110" s="6">
        <f t="shared" si="5"/>
        <v>163008162.51230001</v>
      </c>
      <c r="K110" s="10"/>
      <c r="L110" s="146"/>
      <c r="M110" s="149"/>
      <c r="N110" s="11">
        <v>4</v>
      </c>
      <c r="O110" s="5" t="s">
        <v>35</v>
      </c>
      <c r="P110" s="5">
        <v>95566225.797099993</v>
      </c>
      <c r="Q110" s="5">
        <v>0</v>
      </c>
      <c r="R110" s="5">
        <v>180031.54389999999</v>
      </c>
      <c r="S110" s="5">
        <v>1380059.69</v>
      </c>
      <c r="T110" s="5">
        <v>27373450.147599999</v>
      </c>
      <c r="U110" s="6">
        <f t="shared" si="6"/>
        <v>124499767.17859998</v>
      </c>
    </row>
    <row r="111" spans="1:21" ht="24.95" customHeight="1" x14ac:dyDescent="0.2">
      <c r="A111" s="151"/>
      <c r="B111" s="149"/>
      <c r="C111" s="1">
        <v>10</v>
      </c>
      <c r="D111" s="5" t="s">
        <v>158</v>
      </c>
      <c r="E111" s="5">
        <v>144508604.32789999</v>
      </c>
      <c r="F111" s="5">
        <v>0</v>
      </c>
      <c r="G111" s="5">
        <v>272231.1876</v>
      </c>
      <c r="H111" s="5">
        <v>2086830.35</v>
      </c>
      <c r="I111" s="5">
        <v>40289297.458300002</v>
      </c>
      <c r="J111" s="6">
        <f t="shared" si="5"/>
        <v>187156963.32379997</v>
      </c>
      <c r="K111" s="10"/>
      <c r="L111" s="146"/>
      <c r="M111" s="149"/>
      <c r="N111" s="11">
        <v>5</v>
      </c>
      <c r="O111" s="5" t="s">
        <v>538</v>
      </c>
      <c r="P111" s="5">
        <v>165817374.87079999</v>
      </c>
      <c r="Q111" s="5">
        <v>0</v>
      </c>
      <c r="R111" s="5">
        <v>312373.51640000002</v>
      </c>
      <c r="S111" s="5">
        <v>2394547.59</v>
      </c>
      <c r="T111" s="5">
        <v>38795929.266400002</v>
      </c>
      <c r="U111" s="6">
        <f t="shared" si="6"/>
        <v>207320225.24360001</v>
      </c>
    </row>
    <row r="112" spans="1:21" ht="24.95" customHeight="1" x14ac:dyDescent="0.2">
      <c r="A112" s="151"/>
      <c r="B112" s="149"/>
      <c r="C112" s="1">
        <v>11</v>
      </c>
      <c r="D112" s="5" t="s">
        <v>159</v>
      </c>
      <c r="E112" s="5">
        <v>111816188.7846</v>
      </c>
      <c r="F112" s="5">
        <v>0</v>
      </c>
      <c r="G112" s="5">
        <v>210643.88519999999</v>
      </c>
      <c r="H112" s="5">
        <v>1614723.34</v>
      </c>
      <c r="I112" s="5">
        <v>31819217.021200001</v>
      </c>
      <c r="J112" s="6">
        <f t="shared" si="5"/>
        <v>145460773.03100002</v>
      </c>
      <c r="K112" s="10"/>
      <c r="L112" s="146"/>
      <c r="M112" s="149"/>
      <c r="N112" s="11">
        <v>6</v>
      </c>
      <c r="O112" s="5" t="s">
        <v>539</v>
      </c>
      <c r="P112" s="5">
        <v>142517924.80759999</v>
      </c>
      <c r="Q112" s="5">
        <v>0</v>
      </c>
      <c r="R112" s="5">
        <v>268481.06459999998</v>
      </c>
      <c r="S112" s="5">
        <v>2058083.2</v>
      </c>
      <c r="T112" s="5">
        <v>38665077.542599998</v>
      </c>
      <c r="U112" s="6">
        <f t="shared" si="6"/>
        <v>183509566.61479998</v>
      </c>
    </row>
    <row r="113" spans="1:21" ht="24.95" customHeight="1" x14ac:dyDescent="0.2">
      <c r="A113" s="151"/>
      <c r="B113" s="149"/>
      <c r="C113" s="1">
        <v>12</v>
      </c>
      <c r="D113" s="5" t="s">
        <v>160</v>
      </c>
      <c r="E113" s="5">
        <v>173159020.0763</v>
      </c>
      <c r="F113" s="5">
        <v>0</v>
      </c>
      <c r="G113" s="5">
        <v>326204.00630000001</v>
      </c>
      <c r="H113" s="5">
        <v>2500567.35</v>
      </c>
      <c r="I113" s="5">
        <v>45273599.785099998</v>
      </c>
      <c r="J113" s="6">
        <f t="shared" si="5"/>
        <v>221259391.2177</v>
      </c>
      <c r="K113" s="10"/>
      <c r="L113" s="146"/>
      <c r="M113" s="149"/>
      <c r="N113" s="11">
        <v>7</v>
      </c>
      <c r="O113" s="5" t="s">
        <v>540</v>
      </c>
      <c r="P113" s="5">
        <v>144053871.65599999</v>
      </c>
      <c r="Q113" s="5">
        <v>0</v>
      </c>
      <c r="R113" s="5">
        <v>271374.54369999998</v>
      </c>
      <c r="S113" s="5">
        <v>2080263.61</v>
      </c>
      <c r="T113" s="5">
        <v>38996059.876400001</v>
      </c>
      <c r="U113" s="6">
        <f t="shared" si="6"/>
        <v>185401569.68610001</v>
      </c>
    </row>
    <row r="114" spans="1:21" ht="24.95" customHeight="1" x14ac:dyDescent="0.2">
      <c r="A114" s="151"/>
      <c r="B114" s="149"/>
      <c r="C114" s="1">
        <v>13</v>
      </c>
      <c r="D114" s="5" t="s">
        <v>161</v>
      </c>
      <c r="E114" s="5">
        <v>142415030.2462</v>
      </c>
      <c r="F114" s="5">
        <v>0</v>
      </c>
      <c r="G114" s="5">
        <v>268287.22759999998</v>
      </c>
      <c r="H114" s="5">
        <v>2056597.31</v>
      </c>
      <c r="I114" s="5">
        <v>34065681.229599997</v>
      </c>
      <c r="J114" s="6">
        <f t="shared" si="5"/>
        <v>178805596.01340002</v>
      </c>
      <c r="K114" s="10"/>
      <c r="L114" s="146"/>
      <c r="M114" s="149"/>
      <c r="N114" s="11">
        <v>8</v>
      </c>
      <c r="O114" s="5" t="s">
        <v>541</v>
      </c>
      <c r="P114" s="5">
        <v>169871119.62259999</v>
      </c>
      <c r="Q114" s="5">
        <v>0</v>
      </c>
      <c r="R114" s="5">
        <v>320010.12569999998</v>
      </c>
      <c r="S114" s="5">
        <v>2453087.2000000002</v>
      </c>
      <c r="T114" s="5">
        <v>50779892.225699998</v>
      </c>
      <c r="U114" s="6">
        <f t="shared" si="6"/>
        <v>223424109.17399997</v>
      </c>
    </row>
    <row r="115" spans="1:21" ht="24.95" customHeight="1" x14ac:dyDescent="0.2">
      <c r="A115" s="151"/>
      <c r="B115" s="149"/>
      <c r="C115" s="1">
        <v>14</v>
      </c>
      <c r="D115" s="5" t="s">
        <v>162</v>
      </c>
      <c r="E115" s="5">
        <v>166295974.98820001</v>
      </c>
      <c r="F115" s="5">
        <v>0</v>
      </c>
      <c r="G115" s="5">
        <v>313275.12280000001</v>
      </c>
      <c r="H115" s="5">
        <v>2401458.9900000002</v>
      </c>
      <c r="I115" s="5">
        <v>42819525.566699997</v>
      </c>
      <c r="J115" s="6">
        <f t="shared" si="5"/>
        <v>211830234.66769999</v>
      </c>
      <c r="K115" s="10"/>
      <c r="L115" s="146"/>
      <c r="M115" s="149"/>
      <c r="N115" s="11">
        <v>9</v>
      </c>
      <c r="O115" s="5" t="s">
        <v>542</v>
      </c>
      <c r="P115" s="5">
        <v>122805682.5511</v>
      </c>
      <c r="Q115" s="5">
        <v>0</v>
      </c>
      <c r="R115" s="5">
        <v>231346.3407</v>
      </c>
      <c r="S115" s="5">
        <v>1773421.22</v>
      </c>
      <c r="T115" s="5">
        <v>34456970.718699999</v>
      </c>
      <c r="U115" s="6">
        <f t="shared" si="6"/>
        <v>159267420.83050001</v>
      </c>
    </row>
    <row r="116" spans="1:21" ht="24.95" customHeight="1" x14ac:dyDescent="0.2">
      <c r="A116" s="151"/>
      <c r="B116" s="149"/>
      <c r="C116" s="1">
        <v>15</v>
      </c>
      <c r="D116" s="5" t="s">
        <v>163</v>
      </c>
      <c r="E116" s="5">
        <v>213104613.79949999</v>
      </c>
      <c r="F116" s="5">
        <v>0</v>
      </c>
      <c r="G116" s="5">
        <v>401455.14079999999</v>
      </c>
      <c r="H116" s="5">
        <v>3077416.58</v>
      </c>
      <c r="I116" s="5">
        <v>52165375.740000002</v>
      </c>
      <c r="J116" s="6">
        <f t="shared" si="5"/>
        <v>268748861.26029998</v>
      </c>
      <c r="K116" s="10"/>
      <c r="L116" s="146"/>
      <c r="M116" s="149"/>
      <c r="N116" s="11">
        <v>10</v>
      </c>
      <c r="O116" s="5" t="s">
        <v>543</v>
      </c>
      <c r="P116" s="5">
        <v>163310322.67359999</v>
      </c>
      <c r="Q116" s="5">
        <v>0</v>
      </c>
      <c r="R116" s="5">
        <v>307650.62949999998</v>
      </c>
      <c r="S116" s="5">
        <v>2358343.5699999998</v>
      </c>
      <c r="T116" s="5">
        <v>32610087.7848</v>
      </c>
      <c r="U116" s="6">
        <f t="shared" si="6"/>
        <v>198586404.65789998</v>
      </c>
    </row>
    <row r="117" spans="1:21" ht="24.95" customHeight="1" x14ac:dyDescent="0.2">
      <c r="A117" s="151"/>
      <c r="B117" s="149"/>
      <c r="C117" s="1">
        <v>16</v>
      </c>
      <c r="D117" s="5" t="s">
        <v>164</v>
      </c>
      <c r="E117" s="5">
        <v>159760296.98210001</v>
      </c>
      <c r="F117" s="5">
        <v>0</v>
      </c>
      <c r="G117" s="5">
        <v>300962.94669999997</v>
      </c>
      <c r="H117" s="5">
        <v>2307078.1</v>
      </c>
      <c r="I117" s="5">
        <v>40592855.325800002</v>
      </c>
      <c r="J117" s="6">
        <f t="shared" si="5"/>
        <v>202961193.35460001</v>
      </c>
      <c r="K117" s="10"/>
      <c r="L117" s="146"/>
      <c r="M117" s="149"/>
      <c r="N117" s="11">
        <v>11</v>
      </c>
      <c r="O117" s="5" t="s">
        <v>544</v>
      </c>
      <c r="P117" s="5">
        <v>129460886.5768</v>
      </c>
      <c r="Q117" s="5">
        <v>0</v>
      </c>
      <c r="R117" s="5">
        <v>243883.68479999999</v>
      </c>
      <c r="S117" s="5">
        <v>1869528.17</v>
      </c>
      <c r="T117" s="5">
        <v>31448740.9608</v>
      </c>
      <c r="U117" s="6">
        <f t="shared" si="6"/>
        <v>163023039.3924</v>
      </c>
    </row>
    <row r="118" spans="1:21" ht="24.95" customHeight="1" x14ac:dyDescent="0.2">
      <c r="A118" s="151"/>
      <c r="B118" s="149"/>
      <c r="C118" s="1">
        <v>17</v>
      </c>
      <c r="D118" s="5" t="s">
        <v>165</v>
      </c>
      <c r="E118" s="5">
        <v>157136501.97040001</v>
      </c>
      <c r="F118" s="5">
        <v>0</v>
      </c>
      <c r="G118" s="5">
        <v>296020.1349</v>
      </c>
      <c r="H118" s="5">
        <v>2269188.21</v>
      </c>
      <c r="I118" s="5">
        <v>39533198.120899998</v>
      </c>
      <c r="J118" s="6">
        <f t="shared" si="5"/>
        <v>199234908.43620002</v>
      </c>
      <c r="K118" s="10"/>
      <c r="L118" s="146"/>
      <c r="M118" s="149"/>
      <c r="N118" s="11">
        <v>12</v>
      </c>
      <c r="O118" s="5" t="s">
        <v>545</v>
      </c>
      <c r="P118" s="5">
        <v>114991409.28399999</v>
      </c>
      <c r="Q118" s="5">
        <v>0</v>
      </c>
      <c r="R118" s="5">
        <v>216625.49479999999</v>
      </c>
      <c r="S118" s="5">
        <v>1660576.29</v>
      </c>
      <c r="T118" s="5">
        <v>30004385.731699999</v>
      </c>
      <c r="U118" s="6">
        <f t="shared" si="6"/>
        <v>146872996.80050001</v>
      </c>
    </row>
    <row r="119" spans="1:21" ht="24.95" customHeight="1" x14ac:dyDescent="0.2">
      <c r="A119" s="151"/>
      <c r="B119" s="149"/>
      <c r="C119" s="1">
        <v>18</v>
      </c>
      <c r="D119" s="5" t="s">
        <v>166</v>
      </c>
      <c r="E119" s="5">
        <v>220982589.81330001</v>
      </c>
      <c r="F119" s="5">
        <v>0</v>
      </c>
      <c r="G119" s="5">
        <v>416295.99249999999</v>
      </c>
      <c r="H119" s="5">
        <v>3191181.43</v>
      </c>
      <c r="I119" s="5">
        <v>49386060.949299999</v>
      </c>
      <c r="J119" s="6">
        <f t="shared" si="5"/>
        <v>273976128.18510002</v>
      </c>
      <c r="K119" s="10"/>
      <c r="L119" s="146"/>
      <c r="M119" s="149"/>
      <c r="N119" s="11">
        <v>13</v>
      </c>
      <c r="O119" s="5" t="s">
        <v>546</v>
      </c>
      <c r="P119" s="5">
        <v>96215247.869800001</v>
      </c>
      <c r="Q119" s="5">
        <v>0</v>
      </c>
      <c r="R119" s="5">
        <v>181254.19810000001</v>
      </c>
      <c r="S119" s="5">
        <v>1389432.14</v>
      </c>
      <c r="T119" s="5">
        <v>27582646.696899999</v>
      </c>
      <c r="U119" s="6">
        <f t="shared" si="6"/>
        <v>125368580.9048</v>
      </c>
    </row>
    <row r="120" spans="1:21" ht="24.95" customHeight="1" x14ac:dyDescent="0.2">
      <c r="A120" s="151"/>
      <c r="B120" s="149"/>
      <c r="C120" s="1">
        <v>19</v>
      </c>
      <c r="D120" s="5" t="s">
        <v>167</v>
      </c>
      <c r="E120" s="5">
        <v>122989625.8019</v>
      </c>
      <c r="F120" s="5">
        <v>0</v>
      </c>
      <c r="G120" s="5">
        <v>231692.86040000001</v>
      </c>
      <c r="H120" s="5">
        <v>1776077.52</v>
      </c>
      <c r="I120" s="5">
        <v>31580253.9712</v>
      </c>
      <c r="J120" s="6">
        <f t="shared" si="5"/>
        <v>156577650.15349999</v>
      </c>
      <c r="K120" s="10"/>
      <c r="L120" s="146"/>
      <c r="M120" s="149"/>
      <c r="N120" s="11">
        <v>14</v>
      </c>
      <c r="O120" s="5" t="s">
        <v>547</v>
      </c>
      <c r="P120" s="5">
        <v>95807248.920699999</v>
      </c>
      <c r="Q120" s="5">
        <v>0</v>
      </c>
      <c r="R120" s="5">
        <v>180485.5931</v>
      </c>
      <c r="S120" s="5">
        <v>1383540.28</v>
      </c>
      <c r="T120" s="5">
        <v>27742736.074999999</v>
      </c>
      <c r="U120" s="6">
        <f t="shared" si="6"/>
        <v>125114010.8688</v>
      </c>
    </row>
    <row r="121" spans="1:21" ht="24.95" customHeight="1" x14ac:dyDescent="0.2">
      <c r="A121" s="151"/>
      <c r="B121" s="150"/>
      <c r="C121" s="1">
        <v>20</v>
      </c>
      <c r="D121" s="5" t="s">
        <v>168</v>
      </c>
      <c r="E121" s="5">
        <v>137621791.53639999</v>
      </c>
      <c r="F121" s="5">
        <v>0</v>
      </c>
      <c r="G121" s="5">
        <v>259257.5295</v>
      </c>
      <c r="H121" s="5">
        <v>1987378.76</v>
      </c>
      <c r="I121" s="5">
        <v>37377695.5035</v>
      </c>
      <c r="J121" s="6">
        <f t="shared" si="5"/>
        <v>177246123.3294</v>
      </c>
      <c r="K121" s="10"/>
      <c r="L121" s="146"/>
      <c r="M121" s="149"/>
      <c r="N121" s="11">
        <v>15</v>
      </c>
      <c r="O121" s="5" t="s">
        <v>548</v>
      </c>
      <c r="P121" s="5">
        <v>109395940.10420001</v>
      </c>
      <c r="Q121" s="5">
        <v>0</v>
      </c>
      <c r="R121" s="5">
        <v>206084.52230000001</v>
      </c>
      <c r="S121" s="5">
        <v>1579772.84</v>
      </c>
      <c r="T121" s="5">
        <v>30350326.865400001</v>
      </c>
      <c r="U121" s="6">
        <f t="shared" si="6"/>
        <v>141532124.3319</v>
      </c>
    </row>
    <row r="122" spans="1:21" ht="24.95" customHeight="1" x14ac:dyDescent="0.2">
      <c r="A122" s="1"/>
      <c r="B122" s="138" t="s">
        <v>815</v>
      </c>
      <c r="C122" s="139"/>
      <c r="D122" s="140"/>
      <c r="E122" s="13">
        <f>SUM(E102:E121)</f>
        <v>3226421780.5491996</v>
      </c>
      <c r="F122" s="13">
        <f t="shared" ref="F122:J122" si="11">SUM(F102:F121)</f>
        <v>0</v>
      </c>
      <c r="G122" s="13">
        <f t="shared" si="11"/>
        <v>6078064.6045999993</v>
      </c>
      <c r="H122" s="13">
        <f t="shared" si="11"/>
        <v>46592345.960000008</v>
      </c>
      <c r="I122" s="13">
        <f t="shared" si="11"/>
        <v>809302400.3713001</v>
      </c>
      <c r="J122" s="13">
        <f t="shared" si="11"/>
        <v>4088394591.4851003</v>
      </c>
      <c r="K122" s="10"/>
      <c r="L122" s="147"/>
      <c r="M122" s="150"/>
      <c r="N122" s="11">
        <v>16</v>
      </c>
      <c r="O122" s="5" t="s">
        <v>549</v>
      </c>
      <c r="P122" s="5">
        <v>132406942.8705</v>
      </c>
      <c r="Q122" s="5">
        <v>0</v>
      </c>
      <c r="R122" s="5">
        <v>249433.58549999999</v>
      </c>
      <c r="S122" s="5">
        <v>1912071.8</v>
      </c>
      <c r="T122" s="5">
        <v>31715052.927700002</v>
      </c>
      <c r="U122" s="6">
        <f t="shared" si="6"/>
        <v>166283501.18370003</v>
      </c>
    </row>
    <row r="123" spans="1:21" ht="24.95" customHeight="1" x14ac:dyDescent="0.2">
      <c r="A123" s="151">
        <v>6</v>
      </c>
      <c r="B123" s="148" t="s">
        <v>28</v>
      </c>
      <c r="C123" s="1">
        <v>1</v>
      </c>
      <c r="D123" s="5" t="s">
        <v>169</v>
      </c>
      <c r="E123" s="5">
        <v>156279763.41100001</v>
      </c>
      <c r="F123" s="5">
        <v>0</v>
      </c>
      <c r="G123" s="5">
        <v>294406.17599999998</v>
      </c>
      <c r="H123" s="5">
        <v>2256816.16</v>
      </c>
      <c r="I123" s="5">
        <v>37582683.4067</v>
      </c>
      <c r="J123" s="6">
        <f t="shared" si="5"/>
        <v>196413669.15369999</v>
      </c>
      <c r="K123" s="10"/>
      <c r="L123" s="17"/>
      <c r="M123" s="138" t="s">
        <v>833</v>
      </c>
      <c r="N123" s="139"/>
      <c r="O123" s="140"/>
      <c r="P123" s="13">
        <f>SUM(P107:P122)</f>
        <v>2168411341.8647003</v>
      </c>
      <c r="Q123" s="13">
        <f t="shared" ref="Q123:U123" si="12">SUM(Q107:Q122)</f>
        <v>0</v>
      </c>
      <c r="R123" s="13">
        <f t="shared" si="12"/>
        <v>4084941.4994999999</v>
      </c>
      <c r="S123" s="13">
        <f t="shared" si="12"/>
        <v>31313751.979999997</v>
      </c>
      <c r="T123" s="13">
        <f t="shared" si="12"/>
        <v>550807540.8233</v>
      </c>
      <c r="U123" s="13">
        <f t="shared" si="12"/>
        <v>2754617576.1675005</v>
      </c>
    </row>
    <row r="124" spans="1:21" ht="24.95" customHeight="1" x14ac:dyDescent="0.2">
      <c r="A124" s="151"/>
      <c r="B124" s="149"/>
      <c r="C124" s="1">
        <v>2</v>
      </c>
      <c r="D124" s="5" t="s">
        <v>170</v>
      </c>
      <c r="E124" s="5">
        <v>179409978.66260001</v>
      </c>
      <c r="F124" s="5">
        <v>0</v>
      </c>
      <c r="G124" s="5">
        <v>337979.81640000001</v>
      </c>
      <c r="H124" s="5">
        <v>2590836.65</v>
      </c>
      <c r="I124" s="5">
        <v>44020104.7038</v>
      </c>
      <c r="J124" s="6">
        <f t="shared" si="5"/>
        <v>226358899.8328</v>
      </c>
      <c r="K124" s="10"/>
      <c r="L124" s="145">
        <v>24</v>
      </c>
      <c r="M124" s="148" t="s">
        <v>46</v>
      </c>
      <c r="N124" s="11">
        <v>1</v>
      </c>
      <c r="O124" s="5" t="s">
        <v>550</v>
      </c>
      <c r="P124" s="5">
        <v>185808301.27669999</v>
      </c>
      <c r="Q124" s="5">
        <v>0</v>
      </c>
      <c r="R124" s="5">
        <v>350033.23680000001</v>
      </c>
      <c r="S124" s="5">
        <v>2683234.0099999998</v>
      </c>
      <c r="T124" s="5">
        <v>279556995.77029997</v>
      </c>
      <c r="U124" s="6">
        <f t="shared" si="6"/>
        <v>468398564.29379994</v>
      </c>
    </row>
    <row r="125" spans="1:21" ht="24.95" customHeight="1" x14ac:dyDescent="0.2">
      <c r="A125" s="151"/>
      <c r="B125" s="149"/>
      <c r="C125" s="1">
        <v>3</v>
      </c>
      <c r="D125" s="5" t="s">
        <v>171</v>
      </c>
      <c r="E125" s="5">
        <v>119397531.369</v>
      </c>
      <c r="F125" s="5">
        <v>0</v>
      </c>
      <c r="G125" s="5">
        <v>224925.92679999999</v>
      </c>
      <c r="H125" s="5">
        <v>1724204.54</v>
      </c>
      <c r="I125" s="5">
        <v>29441696.566100001</v>
      </c>
      <c r="J125" s="6">
        <f t="shared" si="5"/>
        <v>150788358.40189999</v>
      </c>
      <c r="K125" s="10"/>
      <c r="L125" s="146"/>
      <c r="M125" s="149"/>
      <c r="N125" s="11">
        <v>2</v>
      </c>
      <c r="O125" s="5" t="s">
        <v>551</v>
      </c>
      <c r="P125" s="5">
        <v>238832013.20469999</v>
      </c>
      <c r="Q125" s="5">
        <v>0</v>
      </c>
      <c r="R125" s="5">
        <v>449921.46240000002</v>
      </c>
      <c r="S125" s="5">
        <v>3448942.68</v>
      </c>
      <c r="T125" s="5">
        <v>296492623.6749</v>
      </c>
      <c r="U125" s="6">
        <f t="shared" si="6"/>
        <v>539223501.02199996</v>
      </c>
    </row>
    <row r="126" spans="1:21" ht="24.95" customHeight="1" x14ac:dyDescent="0.2">
      <c r="A126" s="151"/>
      <c r="B126" s="149"/>
      <c r="C126" s="1">
        <v>4</v>
      </c>
      <c r="D126" s="5" t="s">
        <v>172</v>
      </c>
      <c r="E126" s="5">
        <v>147222550.23899999</v>
      </c>
      <c r="F126" s="5">
        <v>0</v>
      </c>
      <c r="G126" s="5">
        <v>277343.82929999998</v>
      </c>
      <c r="H126" s="5">
        <v>2126022.1</v>
      </c>
      <c r="I126" s="5">
        <v>33494095.8825</v>
      </c>
      <c r="J126" s="6">
        <f t="shared" si="5"/>
        <v>183120012.05079997</v>
      </c>
      <c r="K126" s="10"/>
      <c r="L126" s="146"/>
      <c r="M126" s="149"/>
      <c r="N126" s="11">
        <v>3</v>
      </c>
      <c r="O126" s="5" t="s">
        <v>552</v>
      </c>
      <c r="P126" s="5">
        <v>385162165.53399998</v>
      </c>
      <c r="Q126" s="5">
        <v>0</v>
      </c>
      <c r="R126" s="5">
        <v>725584.15630000003</v>
      </c>
      <c r="S126" s="5">
        <v>5562077.7699999996</v>
      </c>
      <c r="T126" s="5">
        <v>341339483.34490001</v>
      </c>
      <c r="U126" s="6">
        <f t="shared" si="6"/>
        <v>732789310.80519998</v>
      </c>
    </row>
    <row r="127" spans="1:21" ht="24.95" customHeight="1" x14ac:dyDescent="0.2">
      <c r="A127" s="151"/>
      <c r="B127" s="149"/>
      <c r="C127" s="1">
        <v>5</v>
      </c>
      <c r="D127" s="5" t="s">
        <v>173</v>
      </c>
      <c r="E127" s="5">
        <v>154718064.8355</v>
      </c>
      <c r="F127" s="5">
        <v>0</v>
      </c>
      <c r="G127" s="5">
        <v>291464.18469999998</v>
      </c>
      <c r="H127" s="5">
        <v>2234263.87</v>
      </c>
      <c r="I127" s="5">
        <v>37195643.348200001</v>
      </c>
      <c r="J127" s="6">
        <f t="shared" si="5"/>
        <v>194439436.23840001</v>
      </c>
      <c r="K127" s="10"/>
      <c r="L127" s="146"/>
      <c r="M127" s="149"/>
      <c r="N127" s="11">
        <v>4</v>
      </c>
      <c r="O127" s="5" t="s">
        <v>553</v>
      </c>
      <c r="P127" s="5">
        <v>150538131.09330001</v>
      </c>
      <c r="Q127" s="5">
        <v>0</v>
      </c>
      <c r="R127" s="5">
        <v>283589.8554</v>
      </c>
      <c r="S127" s="5">
        <v>2173901.98</v>
      </c>
      <c r="T127" s="5">
        <v>268846117.3369</v>
      </c>
      <c r="U127" s="6">
        <f t="shared" si="6"/>
        <v>421841740.26559997</v>
      </c>
    </row>
    <row r="128" spans="1:21" ht="24.95" customHeight="1" x14ac:dyDescent="0.2">
      <c r="A128" s="151"/>
      <c r="B128" s="149"/>
      <c r="C128" s="1">
        <v>6</v>
      </c>
      <c r="D128" s="5" t="s">
        <v>174</v>
      </c>
      <c r="E128" s="5">
        <v>152111875.287</v>
      </c>
      <c r="F128" s="5">
        <v>0</v>
      </c>
      <c r="G128" s="5">
        <v>286554.53879999998</v>
      </c>
      <c r="H128" s="5">
        <v>2196628.2200000002</v>
      </c>
      <c r="I128" s="5">
        <v>37741110.695900001</v>
      </c>
      <c r="J128" s="6">
        <f t="shared" si="5"/>
        <v>192336168.74169999</v>
      </c>
      <c r="K128" s="10"/>
      <c r="L128" s="146"/>
      <c r="M128" s="149"/>
      <c r="N128" s="11">
        <v>5</v>
      </c>
      <c r="O128" s="5" t="s">
        <v>554</v>
      </c>
      <c r="P128" s="5">
        <v>126564341.4174</v>
      </c>
      <c r="Q128" s="5">
        <v>0</v>
      </c>
      <c r="R128" s="5">
        <v>238427.0551</v>
      </c>
      <c r="S128" s="5">
        <v>1827699.53</v>
      </c>
      <c r="T128" s="5">
        <v>261230426.12909999</v>
      </c>
      <c r="U128" s="6">
        <f t="shared" si="6"/>
        <v>389860894.13160002</v>
      </c>
    </row>
    <row r="129" spans="1:21" ht="24.95" customHeight="1" x14ac:dyDescent="0.2">
      <c r="A129" s="151"/>
      <c r="B129" s="149"/>
      <c r="C129" s="1">
        <v>7</v>
      </c>
      <c r="D129" s="5" t="s">
        <v>175</v>
      </c>
      <c r="E129" s="5">
        <v>210152960.523</v>
      </c>
      <c r="F129" s="5">
        <v>0</v>
      </c>
      <c r="G129" s="5">
        <v>395894.69630000001</v>
      </c>
      <c r="H129" s="5">
        <v>3034792.13</v>
      </c>
      <c r="I129" s="5">
        <v>47733815.637999997</v>
      </c>
      <c r="J129" s="6">
        <f t="shared" si="5"/>
        <v>261317462.98729998</v>
      </c>
      <c r="K129" s="10"/>
      <c r="L129" s="146"/>
      <c r="M129" s="149"/>
      <c r="N129" s="11">
        <v>6</v>
      </c>
      <c r="O129" s="5" t="s">
        <v>555</v>
      </c>
      <c r="P129" s="5">
        <v>141494264.3175</v>
      </c>
      <c r="Q129" s="5">
        <v>0</v>
      </c>
      <c r="R129" s="5">
        <v>266552.65130000003</v>
      </c>
      <c r="S129" s="5">
        <v>2043300.65</v>
      </c>
      <c r="T129" s="5">
        <v>263023291.17469999</v>
      </c>
      <c r="U129" s="6">
        <f t="shared" si="6"/>
        <v>406827408.79350001</v>
      </c>
    </row>
    <row r="130" spans="1:21" ht="24.95" customHeight="1" x14ac:dyDescent="0.2">
      <c r="A130" s="151"/>
      <c r="B130" s="150"/>
      <c r="C130" s="1">
        <v>8</v>
      </c>
      <c r="D130" s="5" t="s">
        <v>176</v>
      </c>
      <c r="E130" s="5">
        <v>193979038.1473</v>
      </c>
      <c r="F130" s="5">
        <v>0</v>
      </c>
      <c r="G130" s="5">
        <v>365425.60340000002</v>
      </c>
      <c r="H130" s="5">
        <v>2801226.58</v>
      </c>
      <c r="I130" s="5">
        <v>50297285.523800001</v>
      </c>
      <c r="J130" s="6">
        <f t="shared" si="5"/>
        <v>247442975.8545</v>
      </c>
      <c r="K130" s="10"/>
      <c r="L130" s="146"/>
      <c r="M130" s="149"/>
      <c r="N130" s="11">
        <v>7</v>
      </c>
      <c r="O130" s="5" t="s">
        <v>556</v>
      </c>
      <c r="P130" s="5">
        <v>129913351.8231</v>
      </c>
      <c r="Q130" s="5">
        <v>0</v>
      </c>
      <c r="R130" s="5">
        <v>244736.05720000001</v>
      </c>
      <c r="S130" s="5">
        <v>1876062.17</v>
      </c>
      <c r="T130" s="5">
        <v>258514195.1661</v>
      </c>
      <c r="U130" s="6">
        <f t="shared" si="6"/>
        <v>390548345.21640003</v>
      </c>
    </row>
    <row r="131" spans="1:21" ht="24.95" customHeight="1" x14ac:dyDescent="0.2">
      <c r="A131" s="1"/>
      <c r="B131" s="138" t="s">
        <v>816</v>
      </c>
      <c r="C131" s="139"/>
      <c r="D131" s="140"/>
      <c r="E131" s="13">
        <f>SUM(E123:E130)</f>
        <v>1313271762.4744</v>
      </c>
      <c r="F131" s="13">
        <f t="shared" ref="F131:J131" si="13">SUM(F123:F130)</f>
        <v>0</v>
      </c>
      <c r="G131" s="13">
        <f t="shared" si="13"/>
        <v>2473994.7716999999</v>
      </c>
      <c r="H131" s="13">
        <f t="shared" si="13"/>
        <v>18964790.25</v>
      </c>
      <c r="I131" s="13">
        <f t="shared" si="13"/>
        <v>317506435.76499999</v>
      </c>
      <c r="J131" s="13">
        <f t="shared" si="13"/>
        <v>1652216983.2611001</v>
      </c>
      <c r="K131" s="10"/>
      <c r="L131" s="146"/>
      <c r="M131" s="149"/>
      <c r="N131" s="11">
        <v>8</v>
      </c>
      <c r="O131" s="5" t="s">
        <v>557</v>
      </c>
      <c r="P131" s="5">
        <v>156726638.1798</v>
      </c>
      <c r="Q131" s="5">
        <v>0</v>
      </c>
      <c r="R131" s="5">
        <v>295248.01679999998</v>
      </c>
      <c r="S131" s="5">
        <v>2263269.42</v>
      </c>
      <c r="T131" s="5">
        <v>266550848.15529999</v>
      </c>
      <c r="U131" s="6">
        <f t="shared" si="6"/>
        <v>425836003.77189994</v>
      </c>
    </row>
    <row r="132" spans="1:21" ht="24.95" customHeight="1" x14ac:dyDescent="0.2">
      <c r="A132" s="151">
        <v>7</v>
      </c>
      <c r="B132" s="148" t="s">
        <v>29</v>
      </c>
      <c r="C132" s="1">
        <v>1</v>
      </c>
      <c r="D132" s="5" t="s">
        <v>177</v>
      </c>
      <c r="E132" s="5">
        <v>154566082.56040001</v>
      </c>
      <c r="F132" s="5">
        <v>-6066891.2400000002</v>
      </c>
      <c r="G132" s="5">
        <v>291177.87430000002</v>
      </c>
      <c r="H132" s="5">
        <v>2232069.11</v>
      </c>
      <c r="I132" s="5">
        <v>36515339.002800003</v>
      </c>
      <c r="J132" s="6">
        <f t="shared" si="5"/>
        <v>187537777.3075</v>
      </c>
      <c r="K132" s="10"/>
      <c r="L132" s="146"/>
      <c r="M132" s="149"/>
      <c r="N132" s="11">
        <v>9</v>
      </c>
      <c r="O132" s="5" t="s">
        <v>558</v>
      </c>
      <c r="P132" s="5">
        <v>104652108.2527</v>
      </c>
      <c r="Q132" s="5">
        <v>0</v>
      </c>
      <c r="R132" s="5">
        <v>197147.8989</v>
      </c>
      <c r="S132" s="5">
        <v>1511267.76</v>
      </c>
      <c r="T132" s="5">
        <v>253684467.10440001</v>
      </c>
      <c r="U132" s="6">
        <f t="shared" si="6"/>
        <v>360044991.01600003</v>
      </c>
    </row>
    <row r="133" spans="1:21" ht="24.95" customHeight="1" x14ac:dyDescent="0.2">
      <c r="A133" s="151"/>
      <c r="B133" s="149"/>
      <c r="C133" s="1">
        <v>2</v>
      </c>
      <c r="D133" s="5" t="s">
        <v>178</v>
      </c>
      <c r="E133" s="5">
        <v>136381180.80059999</v>
      </c>
      <c r="F133" s="5">
        <v>-6066891.2400000002</v>
      </c>
      <c r="G133" s="5">
        <v>256920.41649999999</v>
      </c>
      <c r="H133" s="5">
        <v>1969463.26</v>
      </c>
      <c r="I133" s="5">
        <v>31728598.6032</v>
      </c>
      <c r="J133" s="6">
        <f t="shared" si="5"/>
        <v>164269271.84029999</v>
      </c>
      <c r="K133" s="10"/>
      <c r="L133" s="146"/>
      <c r="M133" s="149"/>
      <c r="N133" s="11">
        <v>10</v>
      </c>
      <c r="O133" s="5" t="s">
        <v>559</v>
      </c>
      <c r="P133" s="5">
        <v>178442381.21439999</v>
      </c>
      <c r="Q133" s="5">
        <v>0</v>
      </c>
      <c r="R133" s="5">
        <v>336157.01699999999</v>
      </c>
      <c r="S133" s="5">
        <v>2576863.7000000002</v>
      </c>
      <c r="T133" s="5">
        <v>277134803.4386</v>
      </c>
      <c r="U133" s="6">
        <f t="shared" si="6"/>
        <v>458490205.37</v>
      </c>
    </row>
    <row r="134" spans="1:21" ht="24.95" customHeight="1" x14ac:dyDescent="0.2">
      <c r="A134" s="151"/>
      <c r="B134" s="149"/>
      <c r="C134" s="1">
        <v>3</v>
      </c>
      <c r="D134" s="5" t="s">
        <v>179</v>
      </c>
      <c r="E134" s="5">
        <v>132057530.10619999</v>
      </c>
      <c r="F134" s="5">
        <v>-6066891.2400000002</v>
      </c>
      <c r="G134" s="5">
        <v>248775.3475</v>
      </c>
      <c r="H134" s="5">
        <v>1907025.97</v>
      </c>
      <c r="I134" s="5">
        <v>30311441.1921</v>
      </c>
      <c r="J134" s="6">
        <f t="shared" si="5"/>
        <v>158457881.37579998</v>
      </c>
      <c r="K134" s="10"/>
      <c r="L134" s="146"/>
      <c r="M134" s="149"/>
      <c r="N134" s="11">
        <v>11</v>
      </c>
      <c r="O134" s="5" t="s">
        <v>560</v>
      </c>
      <c r="P134" s="5">
        <v>154254611.03060001</v>
      </c>
      <c r="Q134" s="5">
        <v>0</v>
      </c>
      <c r="R134" s="5">
        <v>290591.1115</v>
      </c>
      <c r="S134" s="5">
        <v>2227571.19</v>
      </c>
      <c r="T134" s="5">
        <v>268470636.35100001</v>
      </c>
      <c r="U134" s="6">
        <f t="shared" si="6"/>
        <v>425243409.68309999</v>
      </c>
    </row>
    <row r="135" spans="1:21" ht="24.95" customHeight="1" x14ac:dyDescent="0.2">
      <c r="A135" s="151"/>
      <c r="B135" s="149"/>
      <c r="C135" s="1">
        <v>4</v>
      </c>
      <c r="D135" s="5" t="s">
        <v>180</v>
      </c>
      <c r="E135" s="5">
        <v>156552475.79159999</v>
      </c>
      <c r="F135" s="5">
        <v>-6066891.2400000002</v>
      </c>
      <c r="G135" s="5">
        <v>294919.92259999999</v>
      </c>
      <c r="H135" s="5">
        <v>2260754.36</v>
      </c>
      <c r="I135" s="5">
        <v>38391912.887900002</v>
      </c>
      <c r="J135" s="6">
        <f t="shared" si="5"/>
        <v>191433171.72209999</v>
      </c>
      <c r="K135" s="10"/>
      <c r="L135" s="146"/>
      <c r="M135" s="149"/>
      <c r="N135" s="11">
        <v>12</v>
      </c>
      <c r="O135" s="5" t="s">
        <v>561</v>
      </c>
      <c r="P135" s="5">
        <v>212092439.257</v>
      </c>
      <c r="Q135" s="5">
        <v>0</v>
      </c>
      <c r="R135" s="5">
        <v>399548.3652</v>
      </c>
      <c r="S135" s="5">
        <v>3062799.9</v>
      </c>
      <c r="T135" s="5">
        <v>285274581.48729998</v>
      </c>
      <c r="U135" s="6">
        <f t="shared" si="6"/>
        <v>500829369.00950003</v>
      </c>
    </row>
    <row r="136" spans="1:21" ht="24.95" customHeight="1" x14ac:dyDescent="0.2">
      <c r="A136" s="151"/>
      <c r="B136" s="149"/>
      <c r="C136" s="1">
        <v>5</v>
      </c>
      <c r="D136" s="5" t="s">
        <v>181</v>
      </c>
      <c r="E136" s="5">
        <v>203180739.09209999</v>
      </c>
      <c r="F136" s="5">
        <v>-6066891.2400000002</v>
      </c>
      <c r="G136" s="5">
        <v>382760.14189999999</v>
      </c>
      <c r="H136" s="5">
        <v>2934107.17</v>
      </c>
      <c r="I136" s="5">
        <v>50118327.621600002</v>
      </c>
      <c r="J136" s="6">
        <f t="shared" si="5"/>
        <v>250549042.78559998</v>
      </c>
      <c r="K136" s="10"/>
      <c r="L136" s="146"/>
      <c r="M136" s="149"/>
      <c r="N136" s="11">
        <v>13</v>
      </c>
      <c r="O136" s="5" t="s">
        <v>562</v>
      </c>
      <c r="P136" s="5">
        <v>229470315.01429999</v>
      </c>
      <c r="Q136" s="5">
        <v>0</v>
      </c>
      <c r="R136" s="5">
        <v>432285.51449999999</v>
      </c>
      <c r="S136" s="5">
        <v>3313751.59</v>
      </c>
      <c r="T136" s="5">
        <v>295078941.54040003</v>
      </c>
      <c r="U136" s="6">
        <f t="shared" si="6"/>
        <v>528295293.65920001</v>
      </c>
    </row>
    <row r="137" spans="1:21" ht="24.95" customHeight="1" x14ac:dyDescent="0.2">
      <c r="A137" s="151"/>
      <c r="B137" s="149"/>
      <c r="C137" s="1">
        <v>6</v>
      </c>
      <c r="D137" s="5" t="s">
        <v>182</v>
      </c>
      <c r="E137" s="5">
        <v>166001210.426</v>
      </c>
      <c r="F137" s="5">
        <v>-6066891.2400000002</v>
      </c>
      <c r="G137" s="5">
        <v>312719.8333</v>
      </c>
      <c r="H137" s="5">
        <v>2397202.34</v>
      </c>
      <c r="I137" s="5">
        <v>37476101.919799998</v>
      </c>
      <c r="J137" s="6">
        <f t="shared" ref="J137:J200" si="14">SUM(E137:I137)</f>
        <v>200120343.2791</v>
      </c>
      <c r="K137" s="10"/>
      <c r="L137" s="146"/>
      <c r="M137" s="149"/>
      <c r="N137" s="11">
        <v>14</v>
      </c>
      <c r="O137" s="5" t="s">
        <v>563</v>
      </c>
      <c r="P137" s="5">
        <v>123527418.6233</v>
      </c>
      <c r="Q137" s="5">
        <v>0</v>
      </c>
      <c r="R137" s="5">
        <v>232705.97640000001</v>
      </c>
      <c r="S137" s="5">
        <v>1783843.72</v>
      </c>
      <c r="T137" s="5">
        <v>260631696.38800001</v>
      </c>
      <c r="U137" s="6">
        <f t="shared" ref="U137:U200" si="15">SUM(P137:T137)</f>
        <v>386175664.70770001</v>
      </c>
    </row>
    <row r="138" spans="1:21" ht="24.95" customHeight="1" x14ac:dyDescent="0.2">
      <c r="A138" s="151"/>
      <c r="B138" s="149"/>
      <c r="C138" s="1">
        <v>7</v>
      </c>
      <c r="D138" s="5" t="s">
        <v>183</v>
      </c>
      <c r="E138" s="5">
        <v>157467644.04730001</v>
      </c>
      <c r="F138" s="5">
        <v>-6066891.2400000002</v>
      </c>
      <c r="G138" s="5">
        <v>296643.95380000002</v>
      </c>
      <c r="H138" s="5">
        <v>2273970.19</v>
      </c>
      <c r="I138" s="5">
        <v>35364342.4595</v>
      </c>
      <c r="J138" s="6">
        <f t="shared" si="14"/>
        <v>189335709.41060001</v>
      </c>
      <c r="K138" s="10"/>
      <c r="L138" s="146"/>
      <c r="M138" s="149"/>
      <c r="N138" s="11">
        <v>15</v>
      </c>
      <c r="O138" s="5" t="s">
        <v>564</v>
      </c>
      <c r="P138" s="5">
        <v>149055669.3418</v>
      </c>
      <c r="Q138" s="5">
        <v>0</v>
      </c>
      <c r="R138" s="5">
        <v>280797.13370000001</v>
      </c>
      <c r="S138" s="5">
        <v>2152493.9300000002</v>
      </c>
      <c r="T138" s="5">
        <v>268812422.26249999</v>
      </c>
      <c r="U138" s="6">
        <f t="shared" si="15"/>
        <v>420301382.66799998</v>
      </c>
    </row>
    <row r="139" spans="1:21" ht="24.95" customHeight="1" x14ac:dyDescent="0.2">
      <c r="A139" s="151"/>
      <c r="B139" s="149"/>
      <c r="C139" s="1">
        <v>8</v>
      </c>
      <c r="D139" s="5" t="s">
        <v>184</v>
      </c>
      <c r="E139" s="5">
        <v>135320213.88620001</v>
      </c>
      <c r="F139" s="5">
        <v>-6066891.2400000002</v>
      </c>
      <c r="G139" s="5">
        <v>254921.72390000001</v>
      </c>
      <c r="H139" s="5">
        <v>1954141.97</v>
      </c>
      <c r="I139" s="5">
        <v>32228887.353500001</v>
      </c>
      <c r="J139" s="6">
        <f t="shared" si="14"/>
        <v>163691273.69360003</v>
      </c>
      <c r="K139" s="10"/>
      <c r="L139" s="146"/>
      <c r="M139" s="149"/>
      <c r="N139" s="11">
        <v>16</v>
      </c>
      <c r="O139" s="5" t="s">
        <v>565</v>
      </c>
      <c r="P139" s="5">
        <v>223147535.53780001</v>
      </c>
      <c r="Q139" s="5">
        <v>0</v>
      </c>
      <c r="R139" s="5">
        <v>420374.40539999999</v>
      </c>
      <c r="S139" s="5">
        <v>3222445.14</v>
      </c>
      <c r="T139" s="5">
        <v>292632346.722</v>
      </c>
      <c r="U139" s="6">
        <f t="shared" si="15"/>
        <v>519422701.80519998</v>
      </c>
    </row>
    <row r="140" spans="1:21" ht="24.95" customHeight="1" x14ac:dyDescent="0.2">
      <c r="A140" s="151"/>
      <c r="B140" s="149"/>
      <c r="C140" s="1">
        <v>9</v>
      </c>
      <c r="D140" s="5" t="s">
        <v>185</v>
      </c>
      <c r="E140" s="5">
        <v>170944331.72819999</v>
      </c>
      <c r="F140" s="5">
        <v>-6066891.2400000002</v>
      </c>
      <c r="G140" s="5">
        <v>322031.88630000001</v>
      </c>
      <c r="H140" s="5">
        <v>2468585.3199999998</v>
      </c>
      <c r="I140" s="5">
        <v>39978225.616400003</v>
      </c>
      <c r="J140" s="6">
        <f t="shared" si="14"/>
        <v>207646283.31089997</v>
      </c>
      <c r="K140" s="10"/>
      <c r="L140" s="146"/>
      <c r="M140" s="149"/>
      <c r="N140" s="11">
        <v>17</v>
      </c>
      <c r="O140" s="5" t="s">
        <v>566</v>
      </c>
      <c r="P140" s="5">
        <v>216524294.4244</v>
      </c>
      <c r="Q140" s="5">
        <v>0</v>
      </c>
      <c r="R140" s="5">
        <v>407897.27429999999</v>
      </c>
      <c r="S140" s="5">
        <v>3126799.76</v>
      </c>
      <c r="T140" s="5">
        <v>289992798.49559999</v>
      </c>
      <c r="U140" s="6">
        <f t="shared" si="15"/>
        <v>510051789.95429999</v>
      </c>
    </row>
    <row r="141" spans="1:21" ht="24.95" customHeight="1" x14ac:dyDescent="0.2">
      <c r="A141" s="151"/>
      <c r="B141" s="149"/>
      <c r="C141" s="1">
        <v>10</v>
      </c>
      <c r="D141" s="5" t="s">
        <v>186</v>
      </c>
      <c r="E141" s="5">
        <v>161732716.84200001</v>
      </c>
      <c r="F141" s="5">
        <v>-6066891.2400000002</v>
      </c>
      <c r="G141" s="5">
        <v>304678.6715</v>
      </c>
      <c r="H141" s="5">
        <v>2335561.56</v>
      </c>
      <c r="I141" s="5">
        <v>40050299.833800003</v>
      </c>
      <c r="J141" s="6">
        <f t="shared" si="14"/>
        <v>198356365.66729999</v>
      </c>
      <c r="K141" s="10"/>
      <c r="L141" s="146"/>
      <c r="M141" s="149"/>
      <c r="N141" s="11">
        <v>18</v>
      </c>
      <c r="O141" s="5" t="s">
        <v>567</v>
      </c>
      <c r="P141" s="5">
        <v>221089412.1442</v>
      </c>
      <c r="Q141" s="5">
        <v>0</v>
      </c>
      <c r="R141" s="5">
        <v>416497.22879999998</v>
      </c>
      <c r="S141" s="5">
        <v>3192724.04</v>
      </c>
      <c r="T141" s="5">
        <v>291763527.53939998</v>
      </c>
      <c r="U141" s="6">
        <f t="shared" si="15"/>
        <v>516462160.95239997</v>
      </c>
    </row>
    <row r="142" spans="1:21" ht="24.95" customHeight="1" x14ac:dyDescent="0.2">
      <c r="A142" s="151"/>
      <c r="B142" s="149"/>
      <c r="C142" s="1">
        <v>11</v>
      </c>
      <c r="D142" s="5" t="s">
        <v>187</v>
      </c>
      <c r="E142" s="5">
        <v>185173166.8035</v>
      </c>
      <c r="F142" s="5">
        <v>-6066891.2400000002</v>
      </c>
      <c r="G142" s="5">
        <v>348836.74469999998</v>
      </c>
      <c r="H142" s="5">
        <v>2674062.11</v>
      </c>
      <c r="I142" s="5">
        <v>41789826.936499998</v>
      </c>
      <c r="J142" s="6">
        <f t="shared" si="14"/>
        <v>223919001.35470003</v>
      </c>
      <c r="K142" s="10"/>
      <c r="L142" s="146"/>
      <c r="M142" s="149"/>
      <c r="N142" s="11">
        <v>19</v>
      </c>
      <c r="O142" s="5" t="s">
        <v>568</v>
      </c>
      <c r="P142" s="5">
        <v>170991987.40669999</v>
      </c>
      <c r="Q142" s="5">
        <v>0</v>
      </c>
      <c r="R142" s="5">
        <v>322121.66200000001</v>
      </c>
      <c r="S142" s="5">
        <v>2469273.5099999998</v>
      </c>
      <c r="T142" s="5">
        <v>275230578.4386</v>
      </c>
      <c r="U142" s="6">
        <f t="shared" si="15"/>
        <v>449013961.01730001</v>
      </c>
    </row>
    <row r="143" spans="1:21" ht="24.95" customHeight="1" x14ac:dyDescent="0.2">
      <c r="A143" s="151"/>
      <c r="B143" s="149"/>
      <c r="C143" s="1">
        <v>12</v>
      </c>
      <c r="D143" s="5" t="s">
        <v>188</v>
      </c>
      <c r="E143" s="5">
        <v>142202085.22060001</v>
      </c>
      <c r="F143" s="5">
        <v>-6066891.2400000002</v>
      </c>
      <c r="G143" s="5">
        <v>267886.07309999998</v>
      </c>
      <c r="H143" s="5">
        <v>2053522.2</v>
      </c>
      <c r="I143" s="5">
        <v>35773518.5198</v>
      </c>
      <c r="J143" s="6">
        <f t="shared" si="14"/>
        <v>174230120.7735</v>
      </c>
      <c r="K143" s="10"/>
      <c r="L143" s="147"/>
      <c r="M143" s="150"/>
      <c r="N143" s="11">
        <v>20</v>
      </c>
      <c r="O143" s="5" t="s">
        <v>569</v>
      </c>
      <c r="P143" s="5">
        <v>195593076.04170001</v>
      </c>
      <c r="Q143" s="5">
        <v>0</v>
      </c>
      <c r="R143" s="5">
        <v>368466.1936</v>
      </c>
      <c r="S143" s="5">
        <v>2824534.7</v>
      </c>
      <c r="T143" s="5">
        <v>282883893.29449999</v>
      </c>
      <c r="U143" s="6">
        <f t="shared" si="15"/>
        <v>481669970.22979999</v>
      </c>
    </row>
    <row r="144" spans="1:21" ht="24.95" customHeight="1" x14ac:dyDescent="0.2">
      <c r="A144" s="151"/>
      <c r="B144" s="149"/>
      <c r="C144" s="1">
        <v>13</v>
      </c>
      <c r="D144" s="5" t="s">
        <v>189</v>
      </c>
      <c r="E144" s="5">
        <v>170818127.94229999</v>
      </c>
      <c r="F144" s="5">
        <v>-6066891.2400000002</v>
      </c>
      <c r="G144" s="5">
        <v>321794.1385</v>
      </c>
      <c r="H144" s="5">
        <v>2466762.83</v>
      </c>
      <c r="I144" s="5">
        <v>45469162.850900002</v>
      </c>
      <c r="J144" s="6">
        <f t="shared" si="14"/>
        <v>213008956.52169999</v>
      </c>
      <c r="K144" s="10"/>
      <c r="L144" s="17"/>
      <c r="M144" s="138" t="s">
        <v>834</v>
      </c>
      <c r="N144" s="139"/>
      <c r="O144" s="140"/>
      <c r="P144" s="13">
        <f>SUM(P124:P143)</f>
        <v>3693880455.1353998</v>
      </c>
      <c r="Q144" s="13">
        <f t="shared" ref="Q144:U144" si="16">SUM(Q124:Q143)</f>
        <v>0</v>
      </c>
      <c r="R144" s="13">
        <f t="shared" si="16"/>
        <v>6958682.2725999979</v>
      </c>
      <c r="S144" s="13">
        <f t="shared" si="16"/>
        <v>53342857.149999999</v>
      </c>
      <c r="T144" s="13">
        <f t="shared" si="16"/>
        <v>5577144673.8144999</v>
      </c>
      <c r="U144" s="13">
        <f t="shared" si="16"/>
        <v>9331326668.3724976</v>
      </c>
    </row>
    <row r="145" spans="1:21" ht="24.95" customHeight="1" x14ac:dyDescent="0.2">
      <c r="A145" s="151"/>
      <c r="B145" s="149"/>
      <c r="C145" s="1">
        <v>14</v>
      </c>
      <c r="D145" s="5" t="s">
        <v>190</v>
      </c>
      <c r="E145" s="5">
        <v>126184034.6223</v>
      </c>
      <c r="F145" s="5">
        <v>-6066891.2400000002</v>
      </c>
      <c r="G145" s="5">
        <v>237710.6177</v>
      </c>
      <c r="H145" s="5">
        <v>1822207.57</v>
      </c>
      <c r="I145" s="5">
        <v>30469339.634799998</v>
      </c>
      <c r="J145" s="6">
        <f t="shared" si="14"/>
        <v>152646401.20479998</v>
      </c>
      <c r="K145" s="10"/>
      <c r="L145" s="145">
        <v>25</v>
      </c>
      <c r="M145" s="148" t="s">
        <v>47</v>
      </c>
      <c r="N145" s="11">
        <v>1</v>
      </c>
      <c r="O145" s="5" t="s">
        <v>570</v>
      </c>
      <c r="P145" s="5">
        <v>127976802.2192</v>
      </c>
      <c r="Q145" s="5">
        <v>-3018317.48</v>
      </c>
      <c r="R145" s="5">
        <v>241087.9063</v>
      </c>
      <c r="S145" s="5">
        <v>1848096.7</v>
      </c>
      <c r="T145" s="5">
        <v>31883032.510899998</v>
      </c>
      <c r="U145" s="6">
        <f t="shared" si="15"/>
        <v>158930701.85639998</v>
      </c>
    </row>
    <row r="146" spans="1:21" ht="24.95" customHeight="1" x14ac:dyDescent="0.2">
      <c r="A146" s="151"/>
      <c r="B146" s="149"/>
      <c r="C146" s="1">
        <v>15</v>
      </c>
      <c r="D146" s="5" t="s">
        <v>191</v>
      </c>
      <c r="E146" s="5">
        <v>132558998.4004</v>
      </c>
      <c r="F146" s="5">
        <v>-6066891.2400000002</v>
      </c>
      <c r="G146" s="5">
        <v>249720.0338</v>
      </c>
      <c r="H146" s="5">
        <v>1914267.61</v>
      </c>
      <c r="I146" s="5">
        <v>32724643.134100001</v>
      </c>
      <c r="J146" s="6">
        <f t="shared" si="14"/>
        <v>161380737.93830001</v>
      </c>
      <c r="K146" s="10"/>
      <c r="L146" s="146"/>
      <c r="M146" s="149"/>
      <c r="N146" s="11">
        <v>2</v>
      </c>
      <c r="O146" s="5" t="s">
        <v>571</v>
      </c>
      <c r="P146" s="5">
        <v>144252963.6169</v>
      </c>
      <c r="Q146" s="5">
        <v>-3018317.48</v>
      </c>
      <c r="R146" s="5">
        <v>271749.60119999998</v>
      </c>
      <c r="S146" s="5">
        <v>2083138.67</v>
      </c>
      <c r="T146" s="5">
        <v>31818362.1439</v>
      </c>
      <c r="U146" s="6">
        <f t="shared" si="15"/>
        <v>175407896.55200002</v>
      </c>
    </row>
    <row r="147" spans="1:21" ht="24.95" customHeight="1" x14ac:dyDescent="0.2">
      <c r="A147" s="151"/>
      <c r="B147" s="149"/>
      <c r="C147" s="1">
        <v>16</v>
      </c>
      <c r="D147" s="5" t="s">
        <v>192</v>
      </c>
      <c r="E147" s="5">
        <v>120909972.51350001</v>
      </c>
      <c r="F147" s="5">
        <v>-6066891.2400000002</v>
      </c>
      <c r="G147" s="5">
        <v>227775.125</v>
      </c>
      <c r="H147" s="5">
        <v>1746045.51</v>
      </c>
      <c r="I147" s="5">
        <v>28401323.331599999</v>
      </c>
      <c r="J147" s="6">
        <f t="shared" si="14"/>
        <v>145218225.24010003</v>
      </c>
      <c r="K147" s="10"/>
      <c r="L147" s="146"/>
      <c r="M147" s="149"/>
      <c r="N147" s="11">
        <v>3</v>
      </c>
      <c r="O147" s="5" t="s">
        <v>572</v>
      </c>
      <c r="P147" s="5">
        <v>147702229.45280001</v>
      </c>
      <c r="Q147" s="5">
        <v>-3018317.48</v>
      </c>
      <c r="R147" s="5">
        <v>278247.46850000002</v>
      </c>
      <c r="S147" s="5">
        <v>2132949.08</v>
      </c>
      <c r="T147" s="5">
        <v>33860691.619099997</v>
      </c>
      <c r="U147" s="6">
        <f t="shared" si="15"/>
        <v>180955800.14040002</v>
      </c>
    </row>
    <row r="148" spans="1:21" ht="24.95" customHeight="1" x14ac:dyDescent="0.2">
      <c r="A148" s="151"/>
      <c r="B148" s="149"/>
      <c r="C148" s="1">
        <v>17</v>
      </c>
      <c r="D148" s="5" t="s">
        <v>193</v>
      </c>
      <c r="E148" s="5">
        <v>152988051.73449999</v>
      </c>
      <c r="F148" s="5">
        <v>-6066891.2400000002</v>
      </c>
      <c r="G148" s="5">
        <v>288205.11560000002</v>
      </c>
      <c r="H148" s="5">
        <v>2209280.9700000002</v>
      </c>
      <c r="I148" s="5">
        <v>35862138.076399997</v>
      </c>
      <c r="J148" s="6">
        <f t="shared" si="14"/>
        <v>185280784.65649998</v>
      </c>
      <c r="K148" s="10"/>
      <c r="L148" s="146"/>
      <c r="M148" s="149"/>
      <c r="N148" s="11">
        <v>4</v>
      </c>
      <c r="O148" s="5" t="s">
        <v>573</v>
      </c>
      <c r="P148" s="5">
        <v>174268502.65979999</v>
      </c>
      <c r="Q148" s="5">
        <v>-3018317.48</v>
      </c>
      <c r="R148" s="5">
        <v>328294.09480000002</v>
      </c>
      <c r="S148" s="5">
        <v>2516589.25</v>
      </c>
      <c r="T148" s="5">
        <v>38837136.7984</v>
      </c>
      <c r="U148" s="6">
        <f t="shared" si="15"/>
        <v>212932205.32300001</v>
      </c>
    </row>
    <row r="149" spans="1:21" ht="24.95" customHeight="1" x14ac:dyDescent="0.2">
      <c r="A149" s="151"/>
      <c r="B149" s="149"/>
      <c r="C149" s="1">
        <v>18</v>
      </c>
      <c r="D149" s="5" t="s">
        <v>194</v>
      </c>
      <c r="E149" s="5">
        <v>143365350.44029999</v>
      </c>
      <c r="F149" s="5">
        <v>-6066891.2400000002</v>
      </c>
      <c r="G149" s="5">
        <v>270077.47940000001</v>
      </c>
      <c r="H149" s="5">
        <v>2070320.76</v>
      </c>
      <c r="I149" s="5">
        <v>36346485.883400001</v>
      </c>
      <c r="J149" s="6">
        <f t="shared" si="14"/>
        <v>175985343.32309997</v>
      </c>
      <c r="K149" s="10"/>
      <c r="L149" s="146"/>
      <c r="M149" s="149"/>
      <c r="N149" s="11">
        <v>5</v>
      </c>
      <c r="O149" s="5" t="s">
        <v>574</v>
      </c>
      <c r="P149" s="5">
        <v>124435210.427</v>
      </c>
      <c r="Q149" s="5">
        <v>-3018317.48</v>
      </c>
      <c r="R149" s="5">
        <v>234416.1116</v>
      </c>
      <c r="S149" s="5">
        <v>1796953.02</v>
      </c>
      <c r="T149" s="5">
        <v>29300977.449499998</v>
      </c>
      <c r="U149" s="6">
        <f t="shared" si="15"/>
        <v>152749239.52809998</v>
      </c>
    </row>
    <row r="150" spans="1:21" ht="24.95" customHeight="1" x14ac:dyDescent="0.2">
      <c r="A150" s="151"/>
      <c r="B150" s="149"/>
      <c r="C150" s="1">
        <v>19</v>
      </c>
      <c r="D150" s="5" t="s">
        <v>195</v>
      </c>
      <c r="E150" s="5">
        <v>167907214.9844</v>
      </c>
      <c r="F150" s="5">
        <v>-6066891.2400000002</v>
      </c>
      <c r="G150" s="5">
        <v>316310.4423</v>
      </c>
      <c r="H150" s="5">
        <v>2424726.7000000002</v>
      </c>
      <c r="I150" s="5">
        <v>42769628.326099999</v>
      </c>
      <c r="J150" s="6">
        <f t="shared" si="14"/>
        <v>207350989.21279997</v>
      </c>
      <c r="K150" s="10"/>
      <c r="L150" s="146"/>
      <c r="M150" s="149"/>
      <c r="N150" s="11">
        <v>6</v>
      </c>
      <c r="O150" s="5" t="s">
        <v>575</v>
      </c>
      <c r="P150" s="5">
        <v>117010697.8101</v>
      </c>
      <c r="Q150" s="5">
        <v>-3018317.48</v>
      </c>
      <c r="R150" s="5">
        <v>220429.51269999999</v>
      </c>
      <c r="S150" s="5">
        <v>1689736.58</v>
      </c>
      <c r="T150" s="5">
        <v>30314171.715399999</v>
      </c>
      <c r="U150" s="6">
        <f t="shared" si="15"/>
        <v>146216718.13820001</v>
      </c>
    </row>
    <row r="151" spans="1:21" ht="24.95" customHeight="1" x14ac:dyDescent="0.2">
      <c r="A151" s="151"/>
      <c r="B151" s="149"/>
      <c r="C151" s="1">
        <v>20</v>
      </c>
      <c r="D151" s="5" t="s">
        <v>196</v>
      </c>
      <c r="E151" s="5">
        <v>116372754.85079999</v>
      </c>
      <c r="F151" s="5">
        <v>-6066891.2400000002</v>
      </c>
      <c r="G151" s="5">
        <v>219227.7298</v>
      </c>
      <c r="H151" s="5">
        <v>1680524.13</v>
      </c>
      <c r="I151" s="5">
        <v>29006625.878699999</v>
      </c>
      <c r="J151" s="6">
        <f t="shared" si="14"/>
        <v>141212241.3493</v>
      </c>
      <c r="K151" s="10"/>
      <c r="L151" s="146"/>
      <c r="M151" s="149"/>
      <c r="N151" s="11">
        <v>7</v>
      </c>
      <c r="O151" s="5" t="s">
        <v>576</v>
      </c>
      <c r="P151" s="5">
        <v>133695231.84110001</v>
      </c>
      <c r="Q151" s="5">
        <v>-3018317.48</v>
      </c>
      <c r="R151" s="5">
        <v>251860.5166</v>
      </c>
      <c r="S151" s="5">
        <v>1930675.81</v>
      </c>
      <c r="T151" s="5">
        <v>31604934.822900001</v>
      </c>
      <c r="U151" s="6">
        <f t="shared" si="15"/>
        <v>164464385.5106</v>
      </c>
    </row>
    <row r="152" spans="1:21" ht="24.95" customHeight="1" x14ac:dyDescent="0.2">
      <c r="A152" s="151"/>
      <c r="B152" s="149"/>
      <c r="C152" s="1">
        <v>21</v>
      </c>
      <c r="D152" s="5" t="s">
        <v>197</v>
      </c>
      <c r="E152" s="5">
        <v>159119183.53310001</v>
      </c>
      <c r="F152" s="5">
        <v>-6066891.2400000002</v>
      </c>
      <c r="G152" s="5">
        <v>299755.1911</v>
      </c>
      <c r="H152" s="5">
        <v>2297819.86</v>
      </c>
      <c r="I152" s="5">
        <v>39389846.156000003</v>
      </c>
      <c r="J152" s="6">
        <f t="shared" si="14"/>
        <v>195039713.50020003</v>
      </c>
      <c r="K152" s="10"/>
      <c r="L152" s="146"/>
      <c r="M152" s="149"/>
      <c r="N152" s="11">
        <v>8</v>
      </c>
      <c r="O152" s="5" t="s">
        <v>577</v>
      </c>
      <c r="P152" s="5">
        <v>209200798.12779999</v>
      </c>
      <c r="Q152" s="5">
        <v>-3018317.48</v>
      </c>
      <c r="R152" s="5">
        <v>394100.97399999999</v>
      </c>
      <c r="S152" s="5">
        <v>3021042.08</v>
      </c>
      <c r="T152" s="5">
        <v>48298577.697700001</v>
      </c>
      <c r="U152" s="6">
        <f t="shared" si="15"/>
        <v>257896201.39950001</v>
      </c>
    </row>
    <row r="153" spans="1:21" ht="24.95" customHeight="1" x14ac:dyDescent="0.2">
      <c r="A153" s="151"/>
      <c r="B153" s="149"/>
      <c r="C153" s="1">
        <v>22</v>
      </c>
      <c r="D153" s="5" t="s">
        <v>198</v>
      </c>
      <c r="E153" s="5">
        <v>154937234.07640001</v>
      </c>
      <c r="F153" s="5">
        <v>-6066891.2400000002</v>
      </c>
      <c r="G153" s="5">
        <v>291877.06459999998</v>
      </c>
      <c r="H153" s="5">
        <v>2237428.86</v>
      </c>
      <c r="I153" s="5">
        <v>37229961.667900003</v>
      </c>
      <c r="J153" s="6">
        <f t="shared" si="14"/>
        <v>188629610.4289</v>
      </c>
      <c r="K153" s="10"/>
      <c r="L153" s="146"/>
      <c r="M153" s="149"/>
      <c r="N153" s="11">
        <v>9</v>
      </c>
      <c r="O153" s="5" t="s">
        <v>61</v>
      </c>
      <c r="P153" s="5">
        <v>193875699.25130001</v>
      </c>
      <c r="Q153" s="5">
        <v>-3018317.48</v>
      </c>
      <c r="R153" s="5">
        <v>365230.92930000002</v>
      </c>
      <c r="S153" s="5">
        <v>2799734.28</v>
      </c>
      <c r="T153" s="5">
        <v>37655391.611000001</v>
      </c>
      <c r="U153" s="6">
        <f t="shared" si="15"/>
        <v>231677738.59160003</v>
      </c>
    </row>
    <row r="154" spans="1:21" ht="24.95" customHeight="1" x14ac:dyDescent="0.2">
      <c r="A154" s="151"/>
      <c r="B154" s="150"/>
      <c r="C154" s="1">
        <v>23</v>
      </c>
      <c r="D154" s="5" t="s">
        <v>199</v>
      </c>
      <c r="E154" s="5">
        <v>164105946.0517</v>
      </c>
      <c r="F154" s="5">
        <v>-6066891.2400000002</v>
      </c>
      <c r="G154" s="5">
        <v>309149.4572</v>
      </c>
      <c r="H154" s="5">
        <v>2369833.06</v>
      </c>
      <c r="I154" s="5">
        <v>40386343.983800001</v>
      </c>
      <c r="J154" s="6">
        <f t="shared" si="14"/>
        <v>201104381.31269997</v>
      </c>
      <c r="K154" s="10"/>
      <c r="L154" s="146"/>
      <c r="M154" s="149"/>
      <c r="N154" s="11">
        <v>10</v>
      </c>
      <c r="O154" s="5" t="s">
        <v>850</v>
      </c>
      <c r="P154" s="5">
        <v>148311958.15959999</v>
      </c>
      <c r="Q154" s="5">
        <v>-3018317.48</v>
      </c>
      <c r="R154" s="5">
        <v>279396.10029999999</v>
      </c>
      <c r="S154" s="5">
        <v>2141754.1</v>
      </c>
      <c r="T154" s="5">
        <v>34580073.9023</v>
      </c>
      <c r="U154" s="6">
        <f t="shared" si="15"/>
        <v>182294864.78220001</v>
      </c>
    </row>
    <row r="155" spans="1:21" ht="24.95" customHeight="1" x14ac:dyDescent="0.2">
      <c r="A155" s="1"/>
      <c r="B155" s="138" t="s">
        <v>817</v>
      </c>
      <c r="C155" s="139"/>
      <c r="D155" s="140"/>
      <c r="E155" s="13">
        <f>SUM(E132:E154)</f>
        <v>3510846246.4544001</v>
      </c>
      <c r="F155" s="13">
        <f t="shared" ref="F155:J155" si="17">SUM(F132:F154)</f>
        <v>-139538498.51999995</v>
      </c>
      <c r="G155" s="13">
        <f t="shared" si="17"/>
        <v>6613874.9844000004</v>
      </c>
      <c r="H155" s="13">
        <f t="shared" si="17"/>
        <v>50699683.419999994</v>
      </c>
      <c r="I155" s="13">
        <f t="shared" si="17"/>
        <v>847782320.8706001</v>
      </c>
      <c r="J155" s="13">
        <f t="shared" si="17"/>
        <v>4276403627.2093997</v>
      </c>
      <c r="K155" s="10"/>
      <c r="L155" s="146"/>
      <c r="M155" s="149"/>
      <c r="N155" s="11">
        <v>11</v>
      </c>
      <c r="O155" s="5" t="s">
        <v>190</v>
      </c>
      <c r="P155" s="5">
        <v>141963204.7543</v>
      </c>
      <c r="Q155" s="5">
        <v>-3018317.48</v>
      </c>
      <c r="R155" s="5">
        <v>267436.06030000001</v>
      </c>
      <c r="S155" s="5">
        <v>2050072.56</v>
      </c>
      <c r="T155" s="5">
        <v>34560808.781300001</v>
      </c>
      <c r="U155" s="6">
        <f t="shared" si="15"/>
        <v>175823204.67590001</v>
      </c>
    </row>
    <row r="156" spans="1:21" ht="24.95" customHeight="1" x14ac:dyDescent="0.2">
      <c r="A156" s="151">
        <v>8</v>
      </c>
      <c r="B156" s="148" t="s">
        <v>30</v>
      </c>
      <c r="C156" s="1">
        <v>1</v>
      </c>
      <c r="D156" s="5" t="s">
        <v>200</v>
      </c>
      <c r="E156" s="5">
        <v>137816129.88769999</v>
      </c>
      <c r="F156" s="5">
        <v>0</v>
      </c>
      <c r="G156" s="5">
        <v>259623.63200000001</v>
      </c>
      <c r="H156" s="5">
        <v>1990185.18</v>
      </c>
      <c r="I156" s="5">
        <v>30682475.053300001</v>
      </c>
      <c r="J156" s="6">
        <f t="shared" si="14"/>
        <v>170748413.75299999</v>
      </c>
      <c r="K156" s="10"/>
      <c r="L156" s="146"/>
      <c r="M156" s="149"/>
      <c r="N156" s="11">
        <v>12</v>
      </c>
      <c r="O156" s="5" t="s">
        <v>578</v>
      </c>
      <c r="P156" s="5">
        <v>150825715.51820001</v>
      </c>
      <c r="Q156" s="5">
        <v>-3018317.48</v>
      </c>
      <c r="R156" s="5">
        <v>284131.61869999999</v>
      </c>
      <c r="S156" s="5">
        <v>2178054.9500000002</v>
      </c>
      <c r="T156" s="5">
        <v>32309660.504299998</v>
      </c>
      <c r="U156" s="6">
        <f t="shared" si="15"/>
        <v>182579245.1112</v>
      </c>
    </row>
    <row r="157" spans="1:21" ht="24.95" customHeight="1" x14ac:dyDescent="0.2">
      <c r="A157" s="151"/>
      <c r="B157" s="149"/>
      <c r="C157" s="1">
        <v>2</v>
      </c>
      <c r="D157" s="5" t="s">
        <v>201</v>
      </c>
      <c r="E157" s="5">
        <v>133263162.92209999</v>
      </c>
      <c r="F157" s="5">
        <v>0</v>
      </c>
      <c r="G157" s="5">
        <v>251046.56760000001</v>
      </c>
      <c r="H157" s="5">
        <v>1924436.36</v>
      </c>
      <c r="I157" s="5">
        <v>33546631.925799999</v>
      </c>
      <c r="J157" s="6">
        <f t="shared" si="14"/>
        <v>168985277.7755</v>
      </c>
      <c r="K157" s="10"/>
      <c r="L157" s="147"/>
      <c r="M157" s="150"/>
      <c r="N157" s="11">
        <v>13</v>
      </c>
      <c r="O157" s="5" t="s">
        <v>579</v>
      </c>
      <c r="P157" s="5">
        <v>121077638.2837</v>
      </c>
      <c r="Q157" s="5">
        <v>-3018317.48</v>
      </c>
      <c r="R157" s="5">
        <v>228090.98060000001</v>
      </c>
      <c r="S157" s="5">
        <v>1748466.75</v>
      </c>
      <c r="T157" s="5">
        <v>28820558.216200002</v>
      </c>
      <c r="U157" s="6">
        <f t="shared" si="15"/>
        <v>148856436.75049999</v>
      </c>
    </row>
    <row r="158" spans="1:21" ht="24.95" customHeight="1" x14ac:dyDescent="0.2">
      <c r="A158" s="151"/>
      <c r="B158" s="149"/>
      <c r="C158" s="1">
        <v>3</v>
      </c>
      <c r="D158" s="5" t="s">
        <v>202</v>
      </c>
      <c r="E158" s="5">
        <v>186962444.45410001</v>
      </c>
      <c r="F158" s="5">
        <v>0</v>
      </c>
      <c r="G158" s="5">
        <v>352207.45870000002</v>
      </c>
      <c r="H158" s="5">
        <v>2699900.85</v>
      </c>
      <c r="I158" s="5">
        <v>43511232.456100002</v>
      </c>
      <c r="J158" s="6">
        <f t="shared" si="14"/>
        <v>233525785.21890002</v>
      </c>
      <c r="K158" s="10"/>
      <c r="L158" s="17"/>
      <c r="M158" s="138" t="s">
        <v>835</v>
      </c>
      <c r="N158" s="139"/>
      <c r="O158" s="140"/>
      <c r="P158" s="13">
        <f>SUM(P145:P157)</f>
        <v>1934596652.1217999</v>
      </c>
      <c r="Q158" s="13">
        <f t="shared" ref="Q158:U158" si="18">SUM(Q145:Q157)</f>
        <v>-39238127.239999995</v>
      </c>
      <c r="R158" s="13">
        <f t="shared" si="18"/>
        <v>3644471.8749000002</v>
      </c>
      <c r="S158" s="13">
        <f t="shared" si="18"/>
        <v>27937263.829999998</v>
      </c>
      <c r="T158" s="13">
        <f t="shared" si="18"/>
        <v>443844377.77290004</v>
      </c>
      <c r="U158" s="13">
        <f t="shared" si="18"/>
        <v>2370784638.3596005</v>
      </c>
    </row>
    <row r="159" spans="1:21" ht="24.95" customHeight="1" x14ac:dyDescent="0.2">
      <c r="A159" s="151"/>
      <c r="B159" s="149"/>
      <c r="C159" s="1">
        <v>4</v>
      </c>
      <c r="D159" s="5" t="s">
        <v>203</v>
      </c>
      <c r="E159" s="5">
        <v>107696021.1803</v>
      </c>
      <c r="F159" s="5">
        <v>0</v>
      </c>
      <c r="G159" s="5">
        <v>202882.1459</v>
      </c>
      <c r="H159" s="5">
        <v>1555224.52</v>
      </c>
      <c r="I159" s="5">
        <v>29080674.678399999</v>
      </c>
      <c r="J159" s="6">
        <f t="shared" si="14"/>
        <v>138534802.5246</v>
      </c>
      <c r="K159" s="10"/>
      <c r="L159" s="145">
        <v>26</v>
      </c>
      <c r="M159" s="148" t="s">
        <v>48</v>
      </c>
      <c r="N159" s="11">
        <v>1</v>
      </c>
      <c r="O159" s="5" t="s">
        <v>580</v>
      </c>
      <c r="P159" s="5">
        <v>133133861.499</v>
      </c>
      <c r="Q159" s="5">
        <v>0</v>
      </c>
      <c r="R159" s="5">
        <v>250802.98430000001</v>
      </c>
      <c r="S159" s="5">
        <v>1922569.14</v>
      </c>
      <c r="T159" s="5">
        <v>33422988.818300001</v>
      </c>
      <c r="U159" s="6">
        <f t="shared" si="15"/>
        <v>168730222.44159999</v>
      </c>
    </row>
    <row r="160" spans="1:21" ht="24.95" customHeight="1" x14ac:dyDescent="0.2">
      <c r="A160" s="151"/>
      <c r="B160" s="149"/>
      <c r="C160" s="1">
        <v>5</v>
      </c>
      <c r="D160" s="5" t="s">
        <v>204</v>
      </c>
      <c r="E160" s="5">
        <v>149060042.90689999</v>
      </c>
      <c r="F160" s="5">
        <v>0</v>
      </c>
      <c r="G160" s="5">
        <v>280805.37280000001</v>
      </c>
      <c r="H160" s="5">
        <v>2152557.09</v>
      </c>
      <c r="I160" s="5">
        <v>36416077.262999997</v>
      </c>
      <c r="J160" s="6">
        <f t="shared" si="14"/>
        <v>187909482.63269997</v>
      </c>
      <c r="K160" s="10"/>
      <c r="L160" s="146"/>
      <c r="M160" s="149"/>
      <c r="N160" s="11">
        <v>2</v>
      </c>
      <c r="O160" s="5" t="s">
        <v>581</v>
      </c>
      <c r="P160" s="5">
        <v>114304497.62369999</v>
      </c>
      <c r="Q160" s="5">
        <v>0</v>
      </c>
      <c r="R160" s="5">
        <v>215331.4627</v>
      </c>
      <c r="S160" s="5">
        <v>1650656.69</v>
      </c>
      <c r="T160" s="5">
        <v>27719455.307300001</v>
      </c>
      <c r="U160" s="6">
        <f t="shared" si="15"/>
        <v>143889941.0837</v>
      </c>
    </row>
    <row r="161" spans="1:21" ht="24.95" customHeight="1" x14ac:dyDescent="0.2">
      <c r="A161" s="151"/>
      <c r="B161" s="149"/>
      <c r="C161" s="1">
        <v>6</v>
      </c>
      <c r="D161" s="5" t="s">
        <v>205</v>
      </c>
      <c r="E161" s="5">
        <v>107382173.02320001</v>
      </c>
      <c r="F161" s="5">
        <v>0</v>
      </c>
      <c r="G161" s="5">
        <v>202290.90599999999</v>
      </c>
      <c r="H161" s="5">
        <v>1550692.28</v>
      </c>
      <c r="I161" s="5">
        <v>28108126.0403</v>
      </c>
      <c r="J161" s="6">
        <f t="shared" si="14"/>
        <v>137243282.24950001</v>
      </c>
      <c r="K161" s="10"/>
      <c r="L161" s="146"/>
      <c r="M161" s="149"/>
      <c r="N161" s="11">
        <v>3</v>
      </c>
      <c r="O161" s="5" t="s">
        <v>582</v>
      </c>
      <c r="P161" s="5">
        <v>130902379.90979999</v>
      </c>
      <c r="Q161" s="5">
        <v>0</v>
      </c>
      <c r="R161" s="5">
        <v>246599.2285</v>
      </c>
      <c r="S161" s="5">
        <v>1890344.59</v>
      </c>
      <c r="T161" s="5">
        <v>37598911.557700001</v>
      </c>
      <c r="U161" s="6">
        <f t="shared" si="15"/>
        <v>170638235.28599998</v>
      </c>
    </row>
    <row r="162" spans="1:21" ht="24.95" customHeight="1" x14ac:dyDescent="0.2">
      <c r="A162" s="151"/>
      <c r="B162" s="149"/>
      <c r="C162" s="1">
        <v>7</v>
      </c>
      <c r="D162" s="5" t="s">
        <v>206</v>
      </c>
      <c r="E162" s="5">
        <v>180007360.74919999</v>
      </c>
      <c r="F162" s="5">
        <v>0</v>
      </c>
      <c r="G162" s="5">
        <v>339105.18910000002</v>
      </c>
      <c r="H162" s="5">
        <v>2599463.37</v>
      </c>
      <c r="I162" s="5">
        <v>40609149.737499997</v>
      </c>
      <c r="J162" s="6">
        <f t="shared" si="14"/>
        <v>223555079.04579997</v>
      </c>
      <c r="K162" s="10"/>
      <c r="L162" s="146"/>
      <c r="M162" s="149"/>
      <c r="N162" s="11">
        <v>4</v>
      </c>
      <c r="O162" s="5" t="s">
        <v>583</v>
      </c>
      <c r="P162" s="5">
        <v>213089845.33070001</v>
      </c>
      <c r="Q162" s="5">
        <v>0</v>
      </c>
      <c r="R162" s="5">
        <v>401427.31939999998</v>
      </c>
      <c r="S162" s="5">
        <v>3077203.31</v>
      </c>
      <c r="T162" s="5">
        <v>36373800.960600004</v>
      </c>
      <c r="U162" s="6">
        <f t="shared" si="15"/>
        <v>252942276.92070001</v>
      </c>
    </row>
    <row r="163" spans="1:21" ht="24.95" customHeight="1" x14ac:dyDescent="0.2">
      <c r="A163" s="151"/>
      <c r="B163" s="149"/>
      <c r="C163" s="1">
        <v>8</v>
      </c>
      <c r="D163" s="5" t="s">
        <v>207</v>
      </c>
      <c r="E163" s="5">
        <v>119122667.1435</v>
      </c>
      <c r="F163" s="5">
        <v>0</v>
      </c>
      <c r="G163" s="5">
        <v>224408.12640000001</v>
      </c>
      <c r="H163" s="5">
        <v>1720235.26</v>
      </c>
      <c r="I163" s="5">
        <v>31115298.105300002</v>
      </c>
      <c r="J163" s="6">
        <f t="shared" si="14"/>
        <v>152182608.63519999</v>
      </c>
      <c r="K163" s="10"/>
      <c r="L163" s="146"/>
      <c r="M163" s="149"/>
      <c r="N163" s="11">
        <v>5</v>
      </c>
      <c r="O163" s="5" t="s">
        <v>584</v>
      </c>
      <c r="P163" s="5">
        <v>127908394.7651</v>
      </c>
      <c r="Q163" s="5">
        <v>0</v>
      </c>
      <c r="R163" s="5">
        <v>240959.03750000001</v>
      </c>
      <c r="S163" s="5">
        <v>1847108.84</v>
      </c>
      <c r="T163" s="5">
        <v>34514830.107699998</v>
      </c>
      <c r="U163" s="6">
        <f t="shared" si="15"/>
        <v>164511292.75029999</v>
      </c>
    </row>
    <row r="164" spans="1:21" ht="24.95" customHeight="1" x14ac:dyDescent="0.2">
      <c r="A164" s="151"/>
      <c r="B164" s="149"/>
      <c r="C164" s="1">
        <v>9</v>
      </c>
      <c r="D164" s="5" t="s">
        <v>208</v>
      </c>
      <c r="E164" s="5">
        <v>141476230.52759999</v>
      </c>
      <c r="F164" s="5">
        <v>0</v>
      </c>
      <c r="G164" s="5">
        <v>266518.67849999998</v>
      </c>
      <c r="H164" s="5">
        <v>2043040.22</v>
      </c>
      <c r="I164" s="5">
        <v>34656227.346299998</v>
      </c>
      <c r="J164" s="6">
        <f t="shared" si="14"/>
        <v>178442016.77239999</v>
      </c>
      <c r="K164" s="10"/>
      <c r="L164" s="146"/>
      <c r="M164" s="149"/>
      <c r="N164" s="11">
        <v>6</v>
      </c>
      <c r="O164" s="5" t="s">
        <v>585</v>
      </c>
      <c r="P164" s="5">
        <v>134714648.79269999</v>
      </c>
      <c r="Q164" s="5">
        <v>0</v>
      </c>
      <c r="R164" s="5">
        <v>253780.9357</v>
      </c>
      <c r="S164" s="5">
        <v>1945397.08</v>
      </c>
      <c r="T164" s="5">
        <v>35494102.650799997</v>
      </c>
      <c r="U164" s="6">
        <f t="shared" si="15"/>
        <v>172407929.45919999</v>
      </c>
    </row>
    <row r="165" spans="1:21" ht="24.95" customHeight="1" x14ac:dyDescent="0.2">
      <c r="A165" s="151"/>
      <c r="B165" s="149"/>
      <c r="C165" s="1">
        <v>10</v>
      </c>
      <c r="D165" s="5" t="s">
        <v>209</v>
      </c>
      <c r="E165" s="5">
        <v>120588970.5244</v>
      </c>
      <c r="F165" s="5">
        <v>0</v>
      </c>
      <c r="G165" s="5">
        <v>227170.40839999999</v>
      </c>
      <c r="H165" s="5">
        <v>1741409.96</v>
      </c>
      <c r="I165" s="5">
        <v>30340084.7458</v>
      </c>
      <c r="J165" s="6">
        <f t="shared" si="14"/>
        <v>152897635.63859999</v>
      </c>
      <c r="K165" s="10"/>
      <c r="L165" s="146"/>
      <c r="M165" s="149"/>
      <c r="N165" s="11">
        <v>7</v>
      </c>
      <c r="O165" s="5" t="s">
        <v>586</v>
      </c>
      <c r="P165" s="5">
        <v>127600055.6441</v>
      </c>
      <c r="Q165" s="5">
        <v>0</v>
      </c>
      <c r="R165" s="5">
        <v>240378.17569999999</v>
      </c>
      <c r="S165" s="5">
        <v>1842656.15</v>
      </c>
      <c r="T165" s="5">
        <v>33011924.0207</v>
      </c>
      <c r="U165" s="6">
        <f t="shared" si="15"/>
        <v>162695013.9905</v>
      </c>
    </row>
    <row r="166" spans="1:21" ht="24.95" customHeight="1" x14ac:dyDescent="0.2">
      <c r="A166" s="151"/>
      <c r="B166" s="149"/>
      <c r="C166" s="1">
        <v>11</v>
      </c>
      <c r="D166" s="5" t="s">
        <v>210</v>
      </c>
      <c r="E166" s="5">
        <v>173744295.64539999</v>
      </c>
      <c r="F166" s="5">
        <v>0</v>
      </c>
      <c r="G166" s="5">
        <v>327306.5723</v>
      </c>
      <c r="H166" s="5">
        <v>2509019.2400000002</v>
      </c>
      <c r="I166" s="5">
        <v>43989158.556100003</v>
      </c>
      <c r="J166" s="6">
        <f t="shared" si="14"/>
        <v>220569780.0138</v>
      </c>
      <c r="K166" s="10"/>
      <c r="L166" s="146"/>
      <c r="M166" s="149"/>
      <c r="N166" s="11">
        <v>8</v>
      </c>
      <c r="O166" s="5" t="s">
        <v>587</v>
      </c>
      <c r="P166" s="5">
        <v>114018734.1506</v>
      </c>
      <c r="Q166" s="5">
        <v>0</v>
      </c>
      <c r="R166" s="5">
        <v>214793.1298</v>
      </c>
      <c r="S166" s="5">
        <v>1646530.02</v>
      </c>
      <c r="T166" s="5">
        <v>30254971.8803</v>
      </c>
      <c r="U166" s="6">
        <f t="shared" si="15"/>
        <v>146135029.1807</v>
      </c>
    </row>
    <row r="167" spans="1:21" ht="24.95" customHeight="1" x14ac:dyDescent="0.2">
      <c r="A167" s="151"/>
      <c r="B167" s="149"/>
      <c r="C167" s="1">
        <v>12</v>
      </c>
      <c r="D167" s="5" t="s">
        <v>211</v>
      </c>
      <c r="E167" s="5">
        <v>123048484.8268</v>
      </c>
      <c r="F167" s="5">
        <v>0</v>
      </c>
      <c r="G167" s="5">
        <v>231803.7415</v>
      </c>
      <c r="H167" s="5">
        <v>1776927.5</v>
      </c>
      <c r="I167" s="5">
        <v>32203588.568399999</v>
      </c>
      <c r="J167" s="6">
        <f t="shared" si="14"/>
        <v>157260804.6367</v>
      </c>
      <c r="K167" s="10"/>
      <c r="L167" s="146"/>
      <c r="M167" s="149"/>
      <c r="N167" s="11">
        <v>9</v>
      </c>
      <c r="O167" s="5" t="s">
        <v>588</v>
      </c>
      <c r="P167" s="5">
        <v>123032777.84460001</v>
      </c>
      <c r="Q167" s="5">
        <v>0</v>
      </c>
      <c r="R167" s="5">
        <v>231774.152</v>
      </c>
      <c r="S167" s="5">
        <v>1776700.67</v>
      </c>
      <c r="T167" s="5">
        <v>32612267.196600001</v>
      </c>
      <c r="U167" s="6">
        <f t="shared" si="15"/>
        <v>157653519.86320001</v>
      </c>
    </row>
    <row r="168" spans="1:21" ht="24.95" customHeight="1" x14ac:dyDescent="0.2">
      <c r="A168" s="151"/>
      <c r="B168" s="149"/>
      <c r="C168" s="1">
        <v>13</v>
      </c>
      <c r="D168" s="5" t="s">
        <v>212</v>
      </c>
      <c r="E168" s="5">
        <v>141969291.19310001</v>
      </c>
      <c r="F168" s="5">
        <v>0</v>
      </c>
      <c r="G168" s="5">
        <v>267447.52620000002</v>
      </c>
      <c r="H168" s="5">
        <v>2050160.45</v>
      </c>
      <c r="I168" s="5">
        <v>39070282.091300003</v>
      </c>
      <c r="J168" s="6">
        <f t="shared" si="14"/>
        <v>183357181.2606</v>
      </c>
      <c r="K168" s="10"/>
      <c r="L168" s="146"/>
      <c r="M168" s="149"/>
      <c r="N168" s="11">
        <v>10</v>
      </c>
      <c r="O168" s="5" t="s">
        <v>589</v>
      </c>
      <c r="P168" s="5">
        <v>135493649.20570001</v>
      </c>
      <c r="Q168" s="5">
        <v>0</v>
      </c>
      <c r="R168" s="5">
        <v>255248.44839999999</v>
      </c>
      <c r="S168" s="5">
        <v>1956646.53</v>
      </c>
      <c r="T168" s="5">
        <v>34861224.5383</v>
      </c>
      <c r="U168" s="6">
        <f t="shared" si="15"/>
        <v>172566768.72240001</v>
      </c>
    </row>
    <row r="169" spans="1:21" ht="24.95" customHeight="1" x14ac:dyDescent="0.2">
      <c r="A169" s="151"/>
      <c r="B169" s="149"/>
      <c r="C169" s="1">
        <v>14</v>
      </c>
      <c r="D169" s="5" t="s">
        <v>213</v>
      </c>
      <c r="E169" s="5">
        <v>125493456.3821</v>
      </c>
      <c r="F169" s="5">
        <v>0</v>
      </c>
      <c r="G169" s="5">
        <v>236409.6784</v>
      </c>
      <c r="H169" s="5">
        <v>1812235.02</v>
      </c>
      <c r="I169" s="5">
        <v>29914514.445300002</v>
      </c>
      <c r="J169" s="6">
        <f t="shared" si="14"/>
        <v>157456615.52579999</v>
      </c>
      <c r="K169" s="10"/>
      <c r="L169" s="146"/>
      <c r="M169" s="149"/>
      <c r="N169" s="11">
        <v>11</v>
      </c>
      <c r="O169" s="5" t="s">
        <v>590</v>
      </c>
      <c r="P169" s="5">
        <v>132349479.25139999</v>
      </c>
      <c r="Q169" s="5">
        <v>0</v>
      </c>
      <c r="R169" s="5">
        <v>249325.33309999999</v>
      </c>
      <c r="S169" s="5">
        <v>1911241.97</v>
      </c>
      <c r="T169" s="5">
        <v>31701971.341699999</v>
      </c>
      <c r="U169" s="6">
        <f t="shared" si="15"/>
        <v>166212017.8962</v>
      </c>
    </row>
    <row r="170" spans="1:21" ht="24.95" customHeight="1" x14ac:dyDescent="0.2">
      <c r="A170" s="151"/>
      <c r="B170" s="149"/>
      <c r="C170" s="1">
        <v>15</v>
      </c>
      <c r="D170" s="5" t="s">
        <v>214</v>
      </c>
      <c r="E170" s="5">
        <v>115489061.594</v>
      </c>
      <c r="F170" s="5">
        <v>0</v>
      </c>
      <c r="G170" s="5">
        <v>217562.99249999999</v>
      </c>
      <c r="H170" s="5">
        <v>1667762.83</v>
      </c>
      <c r="I170" s="5">
        <v>27707109.325399999</v>
      </c>
      <c r="J170" s="6">
        <f t="shared" si="14"/>
        <v>145081496.7419</v>
      </c>
      <c r="K170" s="10"/>
      <c r="L170" s="146"/>
      <c r="M170" s="149"/>
      <c r="N170" s="11">
        <v>12</v>
      </c>
      <c r="O170" s="5" t="s">
        <v>591</v>
      </c>
      <c r="P170" s="5">
        <v>154004610.47240001</v>
      </c>
      <c r="Q170" s="5">
        <v>0</v>
      </c>
      <c r="R170" s="5">
        <v>290120.15029999998</v>
      </c>
      <c r="S170" s="5">
        <v>2223960.96</v>
      </c>
      <c r="T170" s="5">
        <v>39241055.362400003</v>
      </c>
      <c r="U170" s="6">
        <f t="shared" si="15"/>
        <v>195759746.94510001</v>
      </c>
    </row>
    <row r="171" spans="1:21" ht="24.95" customHeight="1" x14ac:dyDescent="0.2">
      <c r="A171" s="151"/>
      <c r="B171" s="149"/>
      <c r="C171" s="1">
        <v>16</v>
      </c>
      <c r="D171" s="5" t="s">
        <v>215</v>
      </c>
      <c r="E171" s="5">
        <v>169223800.4068</v>
      </c>
      <c r="F171" s="5">
        <v>0</v>
      </c>
      <c r="G171" s="5">
        <v>318790.67940000002</v>
      </c>
      <c r="H171" s="5">
        <v>2443739.35</v>
      </c>
      <c r="I171" s="5">
        <v>34942257.731200002</v>
      </c>
      <c r="J171" s="6">
        <f t="shared" si="14"/>
        <v>206928588.1674</v>
      </c>
      <c r="K171" s="10"/>
      <c r="L171" s="146"/>
      <c r="M171" s="149"/>
      <c r="N171" s="11">
        <v>13</v>
      </c>
      <c r="O171" s="5" t="s">
        <v>592</v>
      </c>
      <c r="P171" s="5">
        <v>157757866.63029999</v>
      </c>
      <c r="Q171" s="5">
        <v>0</v>
      </c>
      <c r="R171" s="5">
        <v>297190.68689999997</v>
      </c>
      <c r="S171" s="5">
        <v>2278161.2599999998</v>
      </c>
      <c r="T171" s="5">
        <v>37105724.459899999</v>
      </c>
      <c r="U171" s="6">
        <f t="shared" si="15"/>
        <v>197438943.03709996</v>
      </c>
    </row>
    <row r="172" spans="1:21" ht="24.95" customHeight="1" x14ac:dyDescent="0.2">
      <c r="A172" s="151"/>
      <c r="B172" s="149"/>
      <c r="C172" s="1">
        <v>17</v>
      </c>
      <c r="D172" s="5" t="s">
        <v>216</v>
      </c>
      <c r="E172" s="5">
        <v>174402328.64739999</v>
      </c>
      <c r="F172" s="5">
        <v>0</v>
      </c>
      <c r="G172" s="5">
        <v>328546.20159999997</v>
      </c>
      <c r="H172" s="5">
        <v>2518521.81</v>
      </c>
      <c r="I172" s="5">
        <v>38515748.804200001</v>
      </c>
      <c r="J172" s="6">
        <f t="shared" si="14"/>
        <v>215765145.46319997</v>
      </c>
      <c r="K172" s="10"/>
      <c r="L172" s="146"/>
      <c r="M172" s="149"/>
      <c r="N172" s="11">
        <v>14</v>
      </c>
      <c r="O172" s="5" t="s">
        <v>593</v>
      </c>
      <c r="P172" s="5">
        <v>174679827.1543</v>
      </c>
      <c r="Q172" s="5">
        <v>0</v>
      </c>
      <c r="R172" s="5">
        <v>329068.96460000001</v>
      </c>
      <c r="S172" s="5">
        <v>2522529.13</v>
      </c>
      <c r="T172" s="5">
        <v>38448767.817299999</v>
      </c>
      <c r="U172" s="6">
        <f t="shared" si="15"/>
        <v>215980193.06619999</v>
      </c>
    </row>
    <row r="173" spans="1:21" ht="24.95" customHeight="1" x14ac:dyDescent="0.2">
      <c r="A173" s="151"/>
      <c r="B173" s="149"/>
      <c r="C173" s="1">
        <v>18</v>
      </c>
      <c r="D173" s="5" t="s">
        <v>217</v>
      </c>
      <c r="E173" s="5">
        <v>97107301.971799999</v>
      </c>
      <c r="F173" s="5">
        <v>0</v>
      </c>
      <c r="G173" s="5">
        <v>182934.68590000001</v>
      </c>
      <c r="H173" s="5">
        <v>1402314.18</v>
      </c>
      <c r="I173" s="5">
        <v>27382473.149</v>
      </c>
      <c r="J173" s="6">
        <f t="shared" si="14"/>
        <v>126075023.98670001</v>
      </c>
      <c r="K173" s="10"/>
      <c r="L173" s="146"/>
      <c r="M173" s="149"/>
      <c r="N173" s="11">
        <v>15</v>
      </c>
      <c r="O173" s="5" t="s">
        <v>594</v>
      </c>
      <c r="P173" s="5">
        <v>206111335.28549999</v>
      </c>
      <c r="Q173" s="5">
        <v>0</v>
      </c>
      <c r="R173" s="5">
        <v>388280.91830000002</v>
      </c>
      <c r="S173" s="5">
        <v>2976427.54</v>
      </c>
      <c r="T173" s="5">
        <v>39626735.530000001</v>
      </c>
      <c r="U173" s="6">
        <f t="shared" si="15"/>
        <v>249102779.27379999</v>
      </c>
    </row>
    <row r="174" spans="1:21" ht="24.95" customHeight="1" x14ac:dyDescent="0.2">
      <c r="A174" s="151"/>
      <c r="B174" s="149"/>
      <c r="C174" s="1">
        <v>19</v>
      </c>
      <c r="D174" s="5" t="s">
        <v>218</v>
      </c>
      <c r="E174" s="5">
        <v>130822424.04359999</v>
      </c>
      <c r="F174" s="5">
        <v>0</v>
      </c>
      <c r="G174" s="5">
        <v>246448.60440000001</v>
      </c>
      <c r="H174" s="5">
        <v>1889189.96</v>
      </c>
      <c r="I174" s="5">
        <v>30934659.264800001</v>
      </c>
      <c r="J174" s="6">
        <f t="shared" si="14"/>
        <v>163892721.87279999</v>
      </c>
      <c r="K174" s="10"/>
      <c r="L174" s="146"/>
      <c r="M174" s="149"/>
      <c r="N174" s="11">
        <v>16</v>
      </c>
      <c r="O174" s="5" t="s">
        <v>595</v>
      </c>
      <c r="P174" s="5">
        <v>130536946.5854</v>
      </c>
      <c r="Q174" s="5">
        <v>0</v>
      </c>
      <c r="R174" s="5">
        <v>245910.81039999999</v>
      </c>
      <c r="S174" s="5">
        <v>1885067.42</v>
      </c>
      <c r="T174" s="5">
        <v>38599791.256099999</v>
      </c>
      <c r="U174" s="6">
        <f t="shared" si="15"/>
        <v>171267716.07190001</v>
      </c>
    </row>
    <row r="175" spans="1:21" ht="24.95" customHeight="1" x14ac:dyDescent="0.2">
      <c r="A175" s="151"/>
      <c r="B175" s="149"/>
      <c r="C175" s="1">
        <v>20</v>
      </c>
      <c r="D175" s="5" t="s">
        <v>219</v>
      </c>
      <c r="E175" s="5">
        <v>154814162.15450001</v>
      </c>
      <c r="F175" s="5">
        <v>0</v>
      </c>
      <c r="G175" s="5">
        <v>291645.21669999999</v>
      </c>
      <c r="H175" s="5">
        <v>2235651.6</v>
      </c>
      <c r="I175" s="5">
        <v>33708307.8433</v>
      </c>
      <c r="J175" s="6">
        <f t="shared" si="14"/>
        <v>191049766.81449997</v>
      </c>
      <c r="K175" s="10"/>
      <c r="L175" s="146"/>
      <c r="M175" s="149"/>
      <c r="N175" s="11">
        <v>17</v>
      </c>
      <c r="O175" s="5" t="s">
        <v>596</v>
      </c>
      <c r="P175" s="5">
        <v>177177913.3784</v>
      </c>
      <c r="Q175" s="5">
        <v>0</v>
      </c>
      <c r="R175" s="5">
        <v>333774.96100000001</v>
      </c>
      <c r="S175" s="5">
        <v>2558603.6800000002</v>
      </c>
      <c r="T175" s="5">
        <v>41886798.647399999</v>
      </c>
      <c r="U175" s="6">
        <f t="shared" si="15"/>
        <v>221957090.66679999</v>
      </c>
    </row>
    <row r="176" spans="1:21" ht="24.95" customHeight="1" x14ac:dyDescent="0.2">
      <c r="A176" s="151"/>
      <c r="B176" s="149"/>
      <c r="C176" s="1">
        <v>21</v>
      </c>
      <c r="D176" s="5" t="s">
        <v>220</v>
      </c>
      <c r="E176" s="5">
        <v>225446413.95789999</v>
      </c>
      <c r="F176" s="5">
        <v>0</v>
      </c>
      <c r="G176" s="5">
        <v>424705.12599999999</v>
      </c>
      <c r="H176" s="5">
        <v>3255642.95</v>
      </c>
      <c r="I176" s="5">
        <v>62512383.530599996</v>
      </c>
      <c r="J176" s="6">
        <f t="shared" si="14"/>
        <v>291639145.56449997</v>
      </c>
      <c r="K176" s="10"/>
      <c r="L176" s="146"/>
      <c r="M176" s="149"/>
      <c r="N176" s="11">
        <v>18</v>
      </c>
      <c r="O176" s="5" t="s">
        <v>597</v>
      </c>
      <c r="P176" s="5">
        <v>119679873.6849</v>
      </c>
      <c r="Q176" s="5">
        <v>0</v>
      </c>
      <c r="R176" s="5">
        <v>225457.81479999999</v>
      </c>
      <c r="S176" s="5">
        <v>1728281.81</v>
      </c>
      <c r="T176" s="5">
        <v>31212712.817600001</v>
      </c>
      <c r="U176" s="6">
        <f t="shared" si="15"/>
        <v>152846326.12729999</v>
      </c>
    </row>
    <row r="177" spans="1:21" ht="24.95" customHeight="1" x14ac:dyDescent="0.2">
      <c r="A177" s="151"/>
      <c r="B177" s="149"/>
      <c r="C177" s="1">
        <v>22</v>
      </c>
      <c r="D177" s="5" t="s">
        <v>221</v>
      </c>
      <c r="E177" s="5">
        <v>140782063.9452</v>
      </c>
      <c r="F177" s="5">
        <v>0</v>
      </c>
      <c r="G177" s="5">
        <v>265210.9792</v>
      </c>
      <c r="H177" s="5">
        <v>2033015.85</v>
      </c>
      <c r="I177" s="5">
        <v>32887764.7874</v>
      </c>
      <c r="J177" s="6">
        <f t="shared" si="14"/>
        <v>175968055.5618</v>
      </c>
      <c r="K177" s="10"/>
      <c r="L177" s="146"/>
      <c r="M177" s="149"/>
      <c r="N177" s="11">
        <v>19</v>
      </c>
      <c r="O177" s="5" t="s">
        <v>598</v>
      </c>
      <c r="P177" s="5">
        <v>137737750.3536</v>
      </c>
      <c r="Q177" s="5">
        <v>0</v>
      </c>
      <c r="R177" s="5">
        <v>259475.97750000001</v>
      </c>
      <c r="S177" s="5">
        <v>1989053.31</v>
      </c>
      <c r="T177" s="5">
        <v>35325249.531400003</v>
      </c>
      <c r="U177" s="6">
        <f t="shared" si="15"/>
        <v>175311529.17249998</v>
      </c>
    </row>
    <row r="178" spans="1:21" ht="24.95" customHeight="1" x14ac:dyDescent="0.2">
      <c r="A178" s="151"/>
      <c r="B178" s="149"/>
      <c r="C178" s="1">
        <v>23</v>
      </c>
      <c r="D178" s="5" t="s">
        <v>222</v>
      </c>
      <c r="E178" s="5">
        <v>131098971.9285</v>
      </c>
      <c r="F178" s="5">
        <v>0</v>
      </c>
      <c r="G178" s="5">
        <v>246969.5766</v>
      </c>
      <c r="H178" s="5">
        <v>1893183.55</v>
      </c>
      <c r="I178" s="5">
        <v>31927077.419799998</v>
      </c>
      <c r="J178" s="6">
        <f t="shared" si="14"/>
        <v>165166202.47490001</v>
      </c>
      <c r="K178" s="10"/>
      <c r="L178" s="146"/>
      <c r="M178" s="149"/>
      <c r="N178" s="11">
        <v>20</v>
      </c>
      <c r="O178" s="5" t="s">
        <v>599</v>
      </c>
      <c r="P178" s="5">
        <v>158865069.30899999</v>
      </c>
      <c r="Q178" s="5">
        <v>0</v>
      </c>
      <c r="R178" s="5">
        <v>299276.4804</v>
      </c>
      <c r="S178" s="5">
        <v>2294150.23</v>
      </c>
      <c r="T178" s="5">
        <v>37126576.120300002</v>
      </c>
      <c r="U178" s="6">
        <f t="shared" si="15"/>
        <v>198585072.13969997</v>
      </c>
    </row>
    <row r="179" spans="1:21" ht="24.95" customHeight="1" x14ac:dyDescent="0.2">
      <c r="A179" s="151"/>
      <c r="B179" s="149"/>
      <c r="C179" s="1">
        <v>24</v>
      </c>
      <c r="D179" s="5" t="s">
        <v>223</v>
      </c>
      <c r="E179" s="5">
        <v>127965026.56460001</v>
      </c>
      <c r="F179" s="5">
        <v>0</v>
      </c>
      <c r="G179" s="5">
        <v>241065.72279999999</v>
      </c>
      <c r="H179" s="5">
        <v>1847926.65</v>
      </c>
      <c r="I179" s="5">
        <v>31413114.211199999</v>
      </c>
      <c r="J179" s="6">
        <f t="shared" si="14"/>
        <v>161467133.14860001</v>
      </c>
      <c r="K179" s="10"/>
      <c r="L179" s="146"/>
      <c r="M179" s="149"/>
      <c r="N179" s="11">
        <v>21</v>
      </c>
      <c r="O179" s="5" t="s">
        <v>600</v>
      </c>
      <c r="P179" s="5">
        <v>149449216.43540001</v>
      </c>
      <c r="Q179" s="5">
        <v>0</v>
      </c>
      <c r="R179" s="5">
        <v>281538.51370000001</v>
      </c>
      <c r="S179" s="5">
        <v>2158177.1</v>
      </c>
      <c r="T179" s="5">
        <v>36682647.2927</v>
      </c>
      <c r="U179" s="6">
        <f t="shared" si="15"/>
        <v>188571579.3418</v>
      </c>
    </row>
    <row r="180" spans="1:21" ht="24.95" customHeight="1" x14ac:dyDescent="0.2">
      <c r="A180" s="151"/>
      <c r="B180" s="149"/>
      <c r="C180" s="1">
        <v>25</v>
      </c>
      <c r="D180" s="5" t="s">
        <v>224</v>
      </c>
      <c r="E180" s="5">
        <v>146349608.09830001</v>
      </c>
      <c r="F180" s="5">
        <v>0</v>
      </c>
      <c r="G180" s="5">
        <v>275699.34539999999</v>
      </c>
      <c r="H180" s="5">
        <v>2113416.0499999998</v>
      </c>
      <c r="I180" s="5">
        <v>41024520.856299996</v>
      </c>
      <c r="J180" s="6">
        <f t="shared" si="14"/>
        <v>189763244.35000002</v>
      </c>
      <c r="K180" s="10"/>
      <c r="L180" s="146"/>
      <c r="M180" s="149"/>
      <c r="N180" s="11">
        <v>22</v>
      </c>
      <c r="O180" s="5" t="s">
        <v>601</v>
      </c>
      <c r="P180" s="5">
        <v>176671872.16929999</v>
      </c>
      <c r="Q180" s="5">
        <v>0</v>
      </c>
      <c r="R180" s="5">
        <v>332821.65999999997</v>
      </c>
      <c r="S180" s="5">
        <v>2551296</v>
      </c>
      <c r="T180" s="5">
        <v>41166585.319700003</v>
      </c>
      <c r="U180" s="6">
        <f t="shared" si="15"/>
        <v>220722575.14899999</v>
      </c>
    </row>
    <row r="181" spans="1:21" ht="24.95" customHeight="1" x14ac:dyDescent="0.2">
      <c r="A181" s="151"/>
      <c r="B181" s="149"/>
      <c r="C181" s="1">
        <v>26</v>
      </c>
      <c r="D181" s="5" t="s">
        <v>225</v>
      </c>
      <c r="E181" s="5">
        <v>127214255.4404</v>
      </c>
      <c r="F181" s="5">
        <v>0</v>
      </c>
      <c r="G181" s="5">
        <v>239651.38959999999</v>
      </c>
      <c r="H181" s="5">
        <v>1837084.86</v>
      </c>
      <c r="I181" s="5">
        <v>30653690.695999999</v>
      </c>
      <c r="J181" s="6">
        <f t="shared" si="14"/>
        <v>159944682.38600001</v>
      </c>
      <c r="K181" s="10"/>
      <c r="L181" s="146"/>
      <c r="M181" s="149"/>
      <c r="N181" s="11">
        <v>23</v>
      </c>
      <c r="O181" s="5" t="s">
        <v>602</v>
      </c>
      <c r="P181" s="5">
        <v>129204576.46179999</v>
      </c>
      <c r="Q181" s="5">
        <v>0</v>
      </c>
      <c r="R181" s="5">
        <v>243400.83730000001</v>
      </c>
      <c r="S181" s="5">
        <v>1865826.83</v>
      </c>
      <c r="T181" s="5">
        <v>39744290.542900003</v>
      </c>
      <c r="U181" s="6">
        <f t="shared" si="15"/>
        <v>171058094.67199999</v>
      </c>
    </row>
    <row r="182" spans="1:21" ht="24.95" customHeight="1" x14ac:dyDescent="0.2">
      <c r="A182" s="151"/>
      <c r="B182" s="150"/>
      <c r="C182" s="1">
        <v>27</v>
      </c>
      <c r="D182" s="5" t="s">
        <v>226</v>
      </c>
      <c r="E182" s="5">
        <v>123380756.81999999</v>
      </c>
      <c r="F182" s="5">
        <v>0</v>
      </c>
      <c r="G182" s="5">
        <v>232429.68900000001</v>
      </c>
      <c r="H182" s="5">
        <v>1781725.79</v>
      </c>
      <c r="I182" s="5">
        <v>30843924.322299998</v>
      </c>
      <c r="J182" s="6">
        <f t="shared" si="14"/>
        <v>156238836.62129998</v>
      </c>
      <c r="K182" s="10"/>
      <c r="L182" s="146"/>
      <c r="M182" s="149"/>
      <c r="N182" s="11">
        <v>24</v>
      </c>
      <c r="O182" s="5" t="s">
        <v>603</v>
      </c>
      <c r="P182" s="5">
        <v>105152016.9367</v>
      </c>
      <c r="Q182" s="5">
        <v>0</v>
      </c>
      <c r="R182" s="5">
        <v>198089.64720000001</v>
      </c>
      <c r="S182" s="5">
        <v>1518486.88</v>
      </c>
      <c r="T182" s="5">
        <v>29693639.138799999</v>
      </c>
      <c r="U182" s="6">
        <f t="shared" si="15"/>
        <v>136562232.6027</v>
      </c>
    </row>
    <row r="183" spans="1:21" ht="24.95" customHeight="1" x14ac:dyDescent="0.2">
      <c r="A183" s="1"/>
      <c r="B183" s="138" t="s">
        <v>818</v>
      </c>
      <c r="C183" s="139"/>
      <c r="D183" s="140"/>
      <c r="E183" s="13">
        <f>SUM(E156:E182)</f>
        <v>3811726906.9394007</v>
      </c>
      <c r="F183" s="13">
        <f t="shared" ref="F183:J183" si="19">SUM(F156:F182)</f>
        <v>0</v>
      </c>
      <c r="G183" s="13">
        <f t="shared" si="19"/>
        <v>7180686.2129000006</v>
      </c>
      <c r="H183" s="13">
        <f t="shared" si="19"/>
        <v>55044662.729999997</v>
      </c>
      <c r="I183" s="13">
        <f t="shared" si="19"/>
        <v>937696552.95440006</v>
      </c>
      <c r="J183" s="13">
        <f t="shared" si="19"/>
        <v>4811648808.8366985</v>
      </c>
      <c r="K183" s="10"/>
      <c r="L183" s="147"/>
      <c r="M183" s="150"/>
      <c r="N183" s="11">
        <v>25</v>
      </c>
      <c r="O183" s="5" t="s">
        <v>604</v>
      </c>
      <c r="P183" s="5">
        <v>117211974.9623</v>
      </c>
      <c r="Q183" s="5">
        <v>0</v>
      </c>
      <c r="R183" s="5">
        <v>220808.6868</v>
      </c>
      <c r="S183" s="5">
        <v>1692643.2</v>
      </c>
      <c r="T183" s="5">
        <v>29560596.479600001</v>
      </c>
      <c r="U183" s="6">
        <f t="shared" si="15"/>
        <v>148686023.32870001</v>
      </c>
    </row>
    <row r="184" spans="1:21" ht="24.95" customHeight="1" x14ac:dyDescent="0.2">
      <c r="A184" s="151">
        <v>9</v>
      </c>
      <c r="B184" s="148" t="s">
        <v>31</v>
      </c>
      <c r="C184" s="1">
        <v>1</v>
      </c>
      <c r="D184" s="5" t="s">
        <v>227</v>
      </c>
      <c r="E184" s="5">
        <v>130799989.0883</v>
      </c>
      <c r="F184" s="5">
        <v>-2017457.56</v>
      </c>
      <c r="G184" s="5">
        <v>246406.34049999999</v>
      </c>
      <c r="H184" s="5">
        <v>1888865.98</v>
      </c>
      <c r="I184" s="5">
        <v>34296454.5955</v>
      </c>
      <c r="J184" s="6">
        <f t="shared" si="14"/>
        <v>165214258.4443</v>
      </c>
      <c r="K184" s="10"/>
      <c r="L184" s="17"/>
      <c r="M184" s="138" t="s">
        <v>836</v>
      </c>
      <c r="N184" s="139"/>
      <c r="O184" s="140"/>
      <c r="P184" s="13">
        <f>SUM(P159:P183)</f>
        <v>3580789173.8366995</v>
      </c>
      <c r="Q184" s="13">
        <f t="shared" ref="Q184:U184" si="20">SUM(Q159:Q183)</f>
        <v>0</v>
      </c>
      <c r="R184" s="13">
        <f t="shared" si="20"/>
        <v>6745636.3163000001</v>
      </c>
      <c r="S184" s="13">
        <f t="shared" si="20"/>
        <v>51709720.340000004</v>
      </c>
      <c r="T184" s="13">
        <f t="shared" si="20"/>
        <v>882987618.69610012</v>
      </c>
      <c r="U184" s="13">
        <f t="shared" si="20"/>
        <v>4522232149.1891003</v>
      </c>
    </row>
    <row r="185" spans="1:21" ht="24.95" customHeight="1" x14ac:dyDescent="0.2">
      <c r="A185" s="151"/>
      <c r="B185" s="149"/>
      <c r="C185" s="1">
        <v>2</v>
      </c>
      <c r="D185" s="5" t="s">
        <v>228</v>
      </c>
      <c r="E185" s="5">
        <v>164413999.49160001</v>
      </c>
      <c r="F185" s="5">
        <v>-2544453.37</v>
      </c>
      <c r="G185" s="5">
        <v>309729.78080000001</v>
      </c>
      <c r="H185" s="5">
        <v>2374281.62</v>
      </c>
      <c r="I185" s="5">
        <v>34774154.046999998</v>
      </c>
      <c r="J185" s="6">
        <f t="shared" si="14"/>
        <v>199327711.56940001</v>
      </c>
      <c r="K185" s="10"/>
      <c r="L185" s="145">
        <v>27</v>
      </c>
      <c r="M185" s="148" t="s">
        <v>49</v>
      </c>
      <c r="N185" s="11">
        <v>1</v>
      </c>
      <c r="O185" s="5" t="s">
        <v>605</v>
      </c>
      <c r="P185" s="5">
        <v>131595613.1279</v>
      </c>
      <c r="Q185" s="5">
        <v>-5788847.5199999996</v>
      </c>
      <c r="R185" s="5">
        <v>247905.16949999999</v>
      </c>
      <c r="S185" s="5">
        <v>1900355.49</v>
      </c>
      <c r="T185" s="5">
        <v>40619935.520900004</v>
      </c>
      <c r="U185" s="6">
        <f t="shared" si="15"/>
        <v>168574961.78830001</v>
      </c>
    </row>
    <row r="186" spans="1:21" ht="24.95" customHeight="1" x14ac:dyDescent="0.2">
      <c r="A186" s="151"/>
      <c r="B186" s="149"/>
      <c r="C186" s="1">
        <v>3</v>
      </c>
      <c r="D186" s="5" t="s">
        <v>229</v>
      </c>
      <c r="E186" s="5">
        <v>157392612.4296</v>
      </c>
      <c r="F186" s="5">
        <v>-2434582.2599999998</v>
      </c>
      <c r="G186" s="5">
        <v>296502.60619999998</v>
      </c>
      <c r="H186" s="5">
        <v>2272886.67</v>
      </c>
      <c r="I186" s="5">
        <v>43860491.707800001</v>
      </c>
      <c r="J186" s="6">
        <f t="shared" si="14"/>
        <v>201387911.15360001</v>
      </c>
      <c r="K186" s="10"/>
      <c r="L186" s="146"/>
      <c r="M186" s="149"/>
      <c r="N186" s="11">
        <v>2</v>
      </c>
      <c r="O186" s="5" t="s">
        <v>606</v>
      </c>
      <c r="P186" s="5">
        <v>135852334.9862</v>
      </c>
      <c r="Q186" s="5">
        <v>-5788847.5199999996</v>
      </c>
      <c r="R186" s="5">
        <v>255924.15530000001</v>
      </c>
      <c r="S186" s="5">
        <v>1961826.27</v>
      </c>
      <c r="T186" s="5">
        <v>44318007.709799998</v>
      </c>
      <c r="U186" s="6">
        <f t="shared" si="15"/>
        <v>176599245.6013</v>
      </c>
    </row>
    <row r="187" spans="1:21" ht="24.95" customHeight="1" x14ac:dyDescent="0.2">
      <c r="A187" s="151"/>
      <c r="B187" s="149"/>
      <c r="C187" s="1">
        <v>4</v>
      </c>
      <c r="D187" s="5" t="s">
        <v>230</v>
      </c>
      <c r="E187" s="5">
        <v>101552469.6057</v>
      </c>
      <c r="F187" s="5">
        <v>-1558697.37</v>
      </c>
      <c r="G187" s="5">
        <v>191308.6735</v>
      </c>
      <c r="H187" s="5">
        <v>1466506.28</v>
      </c>
      <c r="I187" s="5">
        <v>25803407.112199999</v>
      </c>
      <c r="J187" s="6">
        <f t="shared" si="14"/>
        <v>127454994.30140001</v>
      </c>
      <c r="K187" s="10"/>
      <c r="L187" s="146"/>
      <c r="M187" s="149"/>
      <c r="N187" s="11">
        <v>3</v>
      </c>
      <c r="O187" s="5" t="s">
        <v>607</v>
      </c>
      <c r="P187" s="5">
        <v>208809536.19980001</v>
      </c>
      <c r="Q187" s="5">
        <v>-5788847.5199999996</v>
      </c>
      <c r="R187" s="5">
        <v>393363.89889999997</v>
      </c>
      <c r="S187" s="5">
        <v>3015391.91</v>
      </c>
      <c r="T187" s="5">
        <v>65191350.798699997</v>
      </c>
      <c r="U187" s="6">
        <f t="shared" si="15"/>
        <v>271620795.28740001</v>
      </c>
    </row>
    <row r="188" spans="1:21" ht="24.95" customHeight="1" x14ac:dyDescent="0.2">
      <c r="A188" s="151"/>
      <c r="B188" s="149"/>
      <c r="C188" s="1">
        <v>5</v>
      </c>
      <c r="D188" s="5" t="s">
        <v>231</v>
      </c>
      <c r="E188" s="5">
        <v>121311695.37710001</v>
      </c>
      <c r="F188" s="5">
        <v>-1868649.67</v>
      </c>
      <c r="G188" s="5">
        <v>228531.9069</v>
      </c>
      <c r="H188" s="5">
        <v>1751846.74</v>
      </c>
      <c r="I188" s="5">
        <v>31351535.313700002</v>
      </c>
      <c r="J188" s="6">
        <f t="shared" si="14"/>
        <v>152774959.66769999</v>
      </c>
      <c r="K188" s="10"/>
      <c r="L188" s="146"/>
      <c r="M188" s="149"/>
      <c r="N188" s="11">
        <v>4</v>
      </c>
      <c r="O188" s="5" t="s">
        <v>608</v>
      </c>
      <c r="P188" s="5">
        <v>137294022.96329999</v>
      </c>
      <c r="Q188" s="5">
        <v>-5788847.5199999996</v>
      </c>
      <c r="R188" s="5">
        <v>258640.06570000001</v>
      </c>
      <c r="S188" s="5">
        <v>1982645.5</v>
      </c>
      <c r="T188" s="5">
        <v>39146493.736599997</v>
      </c>
      <c r="U188" s="6">
        <f t="shared" si="15"/>
        <v>172892954.74559999</v>
      </c>
    </row>
    <row r="189" spans="1:21" ht="24.95" customHeight="1" x14ac:dyDescent="0.2">
      <c r="A189" s="151"/>
      <c r="B189" s="149"/>
      <c r="C189" s="1">
        <v>6</v>
      </c>
      <c r="D189" s="5" t="s">
        <v>232</v>
      </c>
      <c r="E189" s="5">
        <v>139560107.3748</v>
      </c>
      <c r="F189" s="5">
        <v>-2154700.0699999998</v>
      </c>
      <c r="G189" s="5">
        <v>262909.00770000002</v>
      </c>
      <c r="H189" s="5">
        <v>2015369.73</v>
      </c>
      <c r="I189" s="5">
        <v>36138426.812299997</v>
      </c>
      <c r="J189" s="6">
        <f t="shared" si="14"/>
        <v>175822112.85479999</v>
      </c>
      <c r="K189" s="10"/>
      <c r="L189" s="146"/>
      <c r="M189" s="149"/>
      <c r="N189" s="11">
        <v>5</v>
      </c>
      <c r="O189" s="5" t="s">
        <v>609</v>
      </c>
      <c r="P189" s="5">
        <v>123039974.0987</v>
      </c>
      <c r="Q189" s="5">
        <v>-5788847.5199999996</v>
      </c>
      <c r="R189" s="5">
        <v>231787.70860000001</v>
      </c>
      <c r="S189" s="5">
        <v>1776804.59</v>
      </c>
      <c r="T189" s="5">
        <v>38166163.500500001</v>
      </c>
      <c r="U189" s="6">
        <f t="shared" si="15"/>
        <v>157425882.37780002</v>
      </c>
    </row>
    <row r="190" spans="1:21" ht="24.95" customHeight="1" x14ac:dyDescent="0.2">
      <c r="A190" s="151"/>
      <c r="B190" s="149"/>
      <c r="C190" s="1">
        <v>7</v>
      </c>
      <c r="D190" s="5" t="s">
        <v>233</v>
      </c>
      <c r="E190" s="5">
        <v>159998304.0402</v>
      </c>
      <c r="F190" s="5">
        <v>-2475446.61</v>
      </c>
      <c r="G190" s="5">
        <v>301411.31410000002</v>
      </c>
      <c r="H190" s="5">
        <v>2310515.13</v>
      </c>
      <c r="I190" s="5">
        <v>37419595.134000003</v>
      </c>
      <c r="J190" s="6">
        <f t="shared" si="14"/>
        <v>197554379.00829998</v>
      </c>
      <c r="K190" s="10"/>
      <c r="L190" s="146"/>
      <c r="M190" s="149"/>
      <c r="N190" s="11">
        <v>6</v>
      </c>
      <c r="O190" s="5" t="s">
        <v>610</v>
      </c>
      <c r="P190" s="5">
        <v>93593406.5669</v>
      </c>
      <c r="Q190" s="5">
        <v>-5788847.5199999996</v>
      </c>
      <c r="R190" s="5">
        <v>176315.0668</v>
      </c>
      <c r="S190" s="5">
        <v>1351570.46</v>
      </c>
      <c r="T190" s="5">
        <v>29576639.313200001</v>
      </c>
      <c r="U190" s="6">
        <f t="shared" si="15"/>
        <v>118909083.88689999</v>
      </c>
    </row>
    <row r="191" spans="1:21" ht="24.95" customHeight="1" x14ac:dyDescent="0.2">
      <c r="A191" s="151"/>
      <c r="B191" s="149"/>
      <c r="C191" s="1">
        <v>8</v>
      </c>
      <c r="D191" s="5" t="s">
        <v>234</v>
      </c>
      <c r="E191" s="5">
        <v>126743286.9464</v>
      </c>
      <c r="F191" s="5">
        <v>-1953847.98</v>
      </c>
      <c r="G191" s="5">
        <v>238764.16</v>
      </c>
      <c r="H191" s="5">
        <v>1830283.66</v>
      </c>
      <c r="I191" s="5">
        <v>36909711.597999997</v>
      </c>
      <c r="J191" s="6">
        <f t="shared" si="14"/>
        <v>163768198.38439998</v>
      </c>
      <c r="K191" s="10"/>
      <c r="L191" s="146"/>
      <c r="M191" s="149"/>
      <c r="N191" s="11">
        <v>7</v>
      </c>
      <c r="O191" s="5" t="s">
        <v>792</v>
      </c>
      <c r="P191" s="5">
        <v>91176517.105700001</v>
      </c>
      <c r="Q191" s="5">
        <v>-5788847.5199999996</v>
      </c>
      <c r="R191" s="5">
        <v>171762.03210000001</v>
      </c>
      <c r="S191" s="5">
        <v>2956523.25</v>
      </c>
      <c r="T191" s="5">
        <v>29935877.157900002</v>
      </c>
      <c r="U191" s="6">
        <f t="shared" si="15"/>
        <v>118451832.02570002</v>
      </c>
    </row>
    <row r="192" spans="1:21" ht="24.95" customHeight="1" x14ac:dyDescent="0.2">
      <c r="A192" s="151"/>
      <c r="B192" s="149"/>
      <c r="C192" s="1">
        <v>9</v>
      </c>
      <c r="D192" s="5" t="s">
        <v>235</v>
      </c>
      <c r="E192" s="5">
        <v>135092721.47440001</v>
      </c>
      <c r="F192" s="5">
        <v>-2084922.28</v>
      </c>
      <c r="G192" s="5">
        <v>254493.16440000001</v>
      </c>
      <c r="H192" s="5">
        <v>1950856.78</v>
      </c>
      <c r="I192" s="5">
        <v>37834286.307300001</v>
      </c>
      <c r="J192" s="6">
        <f t="shared" si="14"/>
        <v>173047435.4461</v>
      </c>
      <c r="K192" s="10"/>
      <c r="L192" s="146"/>
      <c r="M192" s="149"/>
      <c r="N192" s="11">
        <v>8</v>
      </c>
      <c r="O192" s="5" t="s">
        <v>611</v>
      </c>
      <c r="P192" s="5">
        <v>204733005.20840001</v>
      </c>
      <c r="Q192" s="5">
        <v>-5788847.5199999996</v>
      </c>
      <c r="R192" s="5">
        <v>385684.364</v>
      </c>
      <c r="S192" s="5">
        <v>1759498.97</v>
      </c>
      <c r="T192" s="5">
        <v>65060801.272799999</v>
      </c>
      <c r="U192" s="6">
        <f t="shared" si="15"/>
        <v>266150142.29519999</v>
      </c>
    </row>
    <row r="193" spans="1:21" ht="24.95" customHeight="1" x14ac:dyDescent="0.2">
      <c r="A193" s="151"/>
      <c r="B193" s="149"/>
      <c r="C193" s="1">
        <v>10</v>
      </c>
      <c r="D193" s="5" t="s">
        <v>236</v>
      </c>
      <c r="E193" s="5">
        <v>105782865.6618</v>
      </c>
      <c r="F193" s="5">
        <v>-1625005.68</v>
      </c>
      <c r="G193" s="5">
        <v>199278.06570000001</v>
      </c>
      <c r="H193" s="5">
        <v>1527596.89</v>
      </c>
      <c r="I193" s="5">
        <v>29415503.976799998</v>
      </c>
      <c r="J193" s="6">
        <f t="shared" si="14"/>
        <v>135300238.91429999</v>
      </c>
      <c r="K193" s="10"/>
      <c r="L193" s="146"/>
      <c r="M193" s="149"/>
      <c r="N193" s="11">
        <v>9</v>
      </c>
      <c r="O193" s="5" t="s">
        <v>612</v>
      </c>
      <c r="P193" s="5">
        <v>121841596.22149999</v>
      </c>
      <c r="Q193" s="5">
        <v>-5788847.5199999996</v>
      </c>
      <c r="R193" s="5">
        <v>229530.1556</v>
      </c>
      <c r="S193" s="5">
        <v>2198321.92</v>
      </c>
      <c r="T193" s="5">
        <v>33734883.471000001</v>
      </c>
      <c r="U193" s="6">
        <f t="shared" si="15"/>
        <v>152215484.24809998</v>
      </c>
    </row>
    <row r="194" spans="1:21" ht="24.95" customHeight="1" x14ac:dyDescent="0.2">
      <c r="A194" s="151"/>
      <c r="B194" s="149"/>
      <c r="C194" s="1">
        <v>11</v>
      </c>
      <c r="D194" s="5" t="s">
        <v>237</v>
      </c>
      <c r="E194" s="5">
        <v>144339228.60710001</v>
      </c>
      <c r="F194" s="5">
        <v>-2231802.6</v>
      </c>
      <c r="G194" s="5">
        <v>271912.11070000002</v>
      </c>
      <c r="H194" s="5">
        <v>2084384.41</v>
      </c>
      <c r="I194" s="5">
        <v>35624690.252099998</v>
      </c>
      <c r="J194" s="6">
        <f t="shared" si="14"/>
        <v>180088412.77990001</v>
      </c>
      <c r="K194" s="10"/>
      <c r="L194" s="146"/>
      <c r="M194" s="149"/>
      <c r="N194" s="11">
        <v>10</v>
      </c>
      <c r="O194" s="5" t="s">
        <v>613</v>
      </c>
      <c r="P194" s="5">
        <v>152229160.67460001</v>
      </c>
      <c r="Q194" s="5">
        <v>-5788847.5199999996</v>
      </c>
      <c r="R194" s="5">
        <v>286775.48570000002</v>
      </c>
      <c r="S194" s="5">
        <v>1381734.47</v>
      </c>
      <c r="T194" s="5">
        <v>46891072.381399997</v>
      </c>
      <c r="U194" s="6">
        <f t="shared" si="15"/>
        <v>194999895.49169999</v>
      </c>
    </row>
    <row r="195" spans="1:21" ht="24.95" customHeight="1" x14ac:dyDescent="0.2">
      <c r="A195" s="151"/>
      <c r="B195" s="149"/>
      <c r="C195" s="1">
        <v>12</v>
      </c>
      <c r="D195" s="5" t="s">
        <v>238</v>
      </c>
      <c r="E195" s="5">
        <v>124561841.373</v>
      </c>
      <c r="F195" s="5">
        <v>-2540598.25</v>
      </c>
      <c r="G195" s="5">
        <v>234654.66409999999</v>
      </c>
      <c r="H195" s="5">
        <v>1798781.68</v>
      </c>
      <c r="I195" s="5">
        <v>31691659.136399999</v>
      </c>
      <c r="J195" s="6">
        <f t="shared" si="14"/>
        <v>155746338.60350001</v>
      </c>
      <c r="K195" s="10"/>
      <c r="L195" s="146"/>
      <c r="M195" s="149"/>
      <c r="N195" s="11">
        <v>11</v>
      </c>
      <c r="O195" s="5" t="s">
        <v>614</v>
      </c>
      <c r="P195" s="5">
        <v>117444864.07709999</v>
      </c>
      <c r="Q195" s="5">
        <v>-5788847.5199999996</v>
      </c>
      <c r="R195" s="5">
        <v>221247.41269999999</v>
      </c>
      <c r="S195" s="5">
        <v>1696006.32</v>
      </c>
      <c r="T195" s="5">
        <v>37046671.096299998</v>
      </c>
      <c r="U195" s="6">
        <f t="shared" si="15"/>
        <v>150619941.38609999</v>
      </c>
    </row>
    <row r="196" spans="1:21" ht="24.95" customHeight="1" x14ac:dyDescent="0.2">
      <c r="A196" s="151"/>
      <c r="B196" s="149"/>
      <c r="C196" s="1">
        <v>13</v>
      </c>
      <c r="D196" s="5" t="s">
        <v>239</v>
      </c>
      <c r="E196" s="5">
        <v>137285970.31830001</v>
      </c>
      <c r="F196" s="5">
        <v>-2119233.0099999998</v>
      </c>
      <c r="G196" s="5">
        <v>258624.8958</v>
      </c>
      <c r="H196" s="5">
        <v>1982529.21</v>
      </c>
      <c r="I196" s="5">
        <v>36384793.712700002</v>
      </c>
      <c r="J196" s="6">
        <f t="shared" si="14"/>
        <v>173792685.12680003</v>
      </c>
      <c r="K196" s="10"/>
      <c r="L196" s="146"/>
      <c r="M196" s="149"/>
      <c r="N196" s="11">
        <v>12</v>
      </c>
      <c r="O196" s="5" t="s">
        <v>615</v>
      </c>
      <c r="P196" s="5">
        <v>106106297.30060001</v>
      </c>
      <c r="Q196" s="5">
        <v>-5788847.5199999996</v>
      </c>
      <c r="R196" s="5">
        <v>199887.35939999999</v>
      </c>
      <c r="S196" s="5">
        <v>1532267.52</v>
      </c>
      <c r="T196" s="5">
        <v>34380000.601499997</v>
      </c>
      <c r="U196" s="6">
        <f t="shared" si="15"/>
        <v>136429605.2615</v>
      </c>
    </row>
    <row r="197" spans="1:21" ht="24.95" customHeight="1" x14ac:dyDescent="0.2">
      <c r="A197" s="151"/>
      <c r="B197" s="149"/>
      <c r="C197" s="1">
        <v>14</v>
      </c>
      <c r="D197" s="5" t="s">
        <v>240</v>
      </c>
      <c r="E197" s="5">
        <v>129973627.8742</v>
      </c>
      <c r="F197" s="5">
        <v>-2004350.13</v>
      </c>
      <c r="G197" s="5">
        <v>244849.60769999999</v>
      </c>
      <c r="H197" s="5">
        <v>1876932.6</v>
      </c>
      <c r="I197" s="5">
        <v>35452664.053900003</v>
      </c>
      <c r="J197" s="6">
        <f t="shared" si="14"/>
        <v>165543724.00580001</v>
      </c>
      <c r="K197" s="10"/>
      <c r="L197" s="146"/>
      <c r="M197" s="149"/>
      <c r="N197" s="11">
        <v>13</v>
      </c>
      <c r="O197" s="5" t="s">
        <v>851</v>
      </c>
      <c r="P197" s="5">
        <v>95682200.285600007</v>
      </c>
      <c r="Q197" s="5">
        <v>-5788847.5199999996</v>
      </c>
      <c r="R197" s="5">
        <v>180250.0214</v>
      </c>
      <c r="S197" s="5">
        <v>1588479.24</v>
      </c>
      <c r="T197" s="5">
        <v>30519345.901099999</v>
      </c>
      <c r="U197" s="6">
        <f t="shared" si="15"/>
        <v>122181427.9281</v>
      </c>
    </row>
    <row r="198" spans="1:21" ht="24.95" customHeight="1" x14ac:dyDescent="0.2">
      <c r="A198" s="151"/>
      <c r="B198" s="149"/>
      <c r="C198" s="1">
        <v>15</v>
      </c>
      <c r="D198" s="5" t="s">
        <v>241</v>
      </c>
      <c r="E198" s="5">
        <v>147428461.60730001</v>
      </c>
      <c r="F198" s="5">
        <v>-2278449.64</v>
      </c>
      <c r="G198" s="5">
        <v>277731.73349999997</v>
      </c>
      <c r="H198" s="5">
        <v>2128995.64</v>
      </c>
      <c r="I198" s="5">
        <v>37895783.595600002</v>
      </c>
      <c r="J198" s="6">
        <f t="shared" si="14"/>
        <v>185452522.93640003</v>
      </c>
      <c r="K198" s="10"/>
      <c r="L198" s="146"/>
      <c r="M198" s="149"/>
      <c r="N198" s="11">
        <v>14</v>
      </c>
      <c r="O198" s="5" t="s">
        <v>616</v>
      </c>
      <c r="P198" s="5">
        <v>109998840.3184</v>
      </c>
      <c r="Q198" s="5">
        <v>-5788847.5199999996</v>
      </c>
      <c r="R198" s="5">
        <v>207220.29029999999</v>
      </c>
      <c r="S198" s="5">
        <v>1663801.97</v>
      </c>
      <c r="T198" s="5">
        <v>31621084.1743</v>
      </c>
      <c r="U198" s="6">
        <f t="shared" si="15"/>
        <v>137702099.23299998</v>
      </c>
    </row>
    <row r="199" spans="1:21" ht="24.95" customHeight="1" x14ac:dyDescent="0.2">
      <c r="A199" s="151"/>
      <c r="B199" s="149"/>
      <c r="C199" s="1">
        <v>16</v>
      </c>
      <c r="D199" s="5" t="s">
        <v>242</v>
      </c>
      <c r="E199" s="5">
        <v>138557462.66479999</v>
      </c>
      <c r="F199" s="5">
        <v>-2139279.5699999998</v>
      </c>
      <c r="G199" s="5">
        <v>261020.18479999999</v>
      </c>
      <c r="H199" s="5">
        <v>2000890.67</v>
      </c>
      <c r="I199" s="5">
        <v>36343770.337300003</v>
      </c>
      <c r="J199" s="6">
        <f t="shared" si="14"/>
        <v>175023864.28689998</v>
      </c>
      <c r="K199" s="10"/>
      <c r="L199" s="146"/>
      <c r="M199" s="149"/>
      <c r="N199" s="11">
        <v>15</v>
      </c>
      <c r="O199" s="5" t="s">
        <v>617</v>
      </c>
      <c r="P199" s="5">
        <v>115214780.54960001</v>
      </c>
      <c r="Q199" s="5">
        <v>-5788847.5199999996</v>
      </c>
      <c r="R199" s="5">
        <v>217046.29070000001</v>
      </c>
      <c r="S199" s="5">
        <v>2017364.89</v>
      </c>
      <c r="T199" s="5">
        <v>36774239.620399997</v>
      </c>
      <c r="U199" s="6">
        <f t="shared" si="15"/>
        <v>148434583.83070001</v>
      </c>
    </row>
    <row r="200" spans="1:21" ht="24.95" customHeight="1" x14ac:dyDescent="0.2">
      <c r="A200" s="151"/>
      <c r="B200" s="149"/>
      <c r="C200" s="1">
        <v>17</v>
      </c>
      <c r="D200" s="5" t="s">
        <v>243</v>
      </c>
      <c r="E200" s="5">
        <v>139103687.58309999</v>
      </c>
      <c r="F200" s="5">
        <v>-2147660.84</v>
      </c>
      <c r="G200" s="5">
        <v>262049.1856</v>
      </c>
      <c r="H200" s="5">
        <v>2008778.63</v>
      </c>
      <c r="I200" s="5">
        <v>38198434.869099997</v>
      </c>
      <c r="J200" s="6">
        <f t="shared" si="14"/>
        <v>177425289.4278</v>
      </c>
      <c r="K200" s="10"/>
      <c r="L200" s="146"/>
      <c r="M200" s="149"/>
      <c r="N200" s="11">
        <v>16</v>
      </c>
      <c r="O200" s="5" t="s">
        <v>618</v>
      </c>
      <c r="P200" s="5">
        <v>139698267.9743</v>
      </c>
      <c r="Q200" s="5">
        <v>-5788847.5199999996</v>
      </c>
      <c r="R200" s="5">
        <v>263169.28029999998</v>
      </c>
      <c r="S200" s="5">
        <v>1693537.54</v>
      </c>
      <c r="T200" s="5">
        <v>42699208.698700003</v>
      </c>
      <c r="U200" s="6">
        <f t="shared" si="15"/>
        <v>178565335.97330001</v>
      </c>
    </row>
    <row r="201" spans="1:21" ht="24.95" customHeight="1" x14ac:dyDescent="0.2">
      <c r="A201" s="151"/>
      <c r="B201" s="150"/>
      <c r="C201" s="1">
        <v>18</v>
      </c>
      <c r="D201" s="5" t="s">
        <v>244</v>
      </c>
      <c r="E201" s="5">
        <v>153401951.5941</v>
      </c>
      <c r="F201" s="5">
        <v>-2372129.21</v>
      </c>
      <c r="G201" s="5">
        <v>288984.837</v>
      </c>
      <c r="H201" s="5">
        <v>2215258.04</v>
      </c>
      <c r="I201" s="5">
        <v>39285818.738300003</v>
      </c>
      <c r="J201" s="6">
        <f t="shared" ref="J201:J264" si="21">SUM(E201:I201)</f>
        <v>192819883.99939999</v>
      </c>
      <c r="K201" s="10"/>
      <c r="L201" s="146"/>
      <c r="M201" s="149"/>
      <c r="N201" s="11">
        <v>17</v>
      </c>
      <c r="O201" s="5" t="s">
        <v>852</v>
      </c>
      <c r="P201" s="5">
        <v>117273906.0712</v>
      </c>
      <c r="Q201" s="5">
        <v>-5788847.5199999996</v>
      </c>
      <c r="R201" s="5">
        <v>220925.35509999999</v>
      </c>
      <c r="S201" s="5">
        <v>1573966.97</v>
      </c>
      <c r="T201" s="5">
        <v>33678447.998800002</v>
      </c>
      <c r="U201" s="6">
        <f t="shared" ref="U201:U264" si="22">SUM(P201:T201)</f>
        <v>146958398.87510002</v>
      </c>
    </row>
    <row r="202" spans="1:21" ht="24.95" customHeight="1" x14ac:dyDescent="0.2">
      <c r="A202" s="1"/>
      <c r="B202" s="138" t="s">
        <v>819</v>
      </c>
      <c r="C202" s="139"/>
      <c r="D202" s="140"/>
      <c r="E202" s="13">
        <f>SUM(E184:E201)</f>
        <v>2457300283.1117997</v>
      </c>
      <c r="F202" s="13">
        <f t="shared" ref="F202:J202" si="23">SUM(F184:F201)</f>
        <v>-38551266.100000001</v>
      </c>
      <c r="G202" s="13">
        <f t="shared" si="23"/>
        <v>4629162.239000001</v>
      </c>
      <c r="H202" s="13">
        <f t="shared" si="23"/>
        <v>35485560.360000007</v>
      </c>
      <c r="I202" s="13">
        <f t="shared" si="23"/>
        <v>638681181.29999995</v>
      </c>
      <c r="J202" s="13">
        <f t="shared" si="23"/>
        <v>3097544920.9108</v>
      </c>
      <c r="K202" s="10"/>
      <c r="L202" s="146"/>
      <c r="M202" s="149"/>
      <c r="N202" s="11">
        <v>18</v>
      </c>
      <c r="O202" s="5" t="s">
        <v>619</v>
      </c>
      <c r="P202" s="5">
        <v>108993896.01109999</v>
      </c>
      <c r="Q202" s="5">
        <v>-5788847.5199999996</v>
      </c>
      <c r="R202" s="5">
        <v>205327.13529999999</v>
      </c>
      <c r="S202" s="5">
        <v>1495020.25</v>
      </c>
      <c r="T202" s="5">
        <v>35013709.758299999</v>
      </c>
      <c r="U202" s="6">
        <f t="shared" si="22"/>
        <v>139919105.6347</v>
      </c>
    </row>
    <row r="203" spans="1:21" ht="24.95" customHeight="1" x14ac:dyDescent="0.2">
      <c r="A203" s="151">
        <v>10</v>
      </c>
      <c r="B203" s="148" t="s">
        <v>32</v>
      </c>
      <c r="C203" s="1">
        <v>1</v>
      </c>
      <c r="D203" s="5" t="s">
        <v>245</v>
      </c>
      <c r="E203" s="5">
        <v>107421432.66580001</v>
      </c>
      <c r="F203" s="5">
        <v>0</v>
      </c>
      <c r="G203" s="5">
        <v>202364.86489999999</v>
      </c>
      <c r="H203" s="5">
        <v>1551259.23</v>
      </c>
      <c r="I203" s="5">
        <v>36661509.789999999</v>
      </c>
      <c r="J203" s="6">
        <f t="shared" si="21"/>
        <v>145836566.55070001</v>
      </c>
      <c r="K203" s="10"/>
      <c r="L203" s="146"/>
      <c r="M203" s="149"/>
      <c r="N203" s="11">
        <v>19</v>
      </c>
      <c r="O203" s="5" t="s">
        <v>853</v>
      </c>
      <c r="P203" s="5">
        <v>103527001.83840001</v>
      </c>
      <c r="Q203" s="5">
        <v>-5788847.5199999996</v>
      </c>
      <c r="R203" s="5">
        <v>195028.37770000001</v>
      </c>
      <c r="S203" s="5">
        <v>1316668.47</v>
      </c>
      <c r="T203" s="5">
        <v>30919833.7696</v>
      </c>
      <c r="U203" s="6">
        <f t="shared" si="22"/>
        <v>130169684.93570001</v>
      </c>
    </row>
    <row r="204" spans="1:21" ht="24.95" customHeight="1" x14ac:dyDescent="0.2">
      <c r="A204" s="151"/>
      <c r="B204" s="149"/>
      <c r="C204" s="1">
        <v>2</v>
      </c>
      <c r="D204" s="5" t="s">
        <v>246</v>
      </c>
      <c r="E204" s="5">
        <v>117085099.43709999</v>
      </c>
      <c r="F204" s="5">
        <v>0</v>
      </c>
      <c r="G204" s="5">
        <v>220569.6735</v>
      </c>
      <c r="H204" s="5">
        <v>1690811.01</v>
      </c>
      <c r="I204" s="5">
        <v>39373207.783299997</v>
      </c>
      <c r="J204" s="6">
        <f t="shared" si="21"/>
        <v>158369687.9039</v>
      </c>
      <c r="K204" s="10"/>
      <c r="L204" s="147"/>
      <c r="M204" s="150"/>
      <c r="N204" s="11">
        <v>20</v>
      </c>
      <c r="O204" s="5" t="s">
        <v>854</v>
      </c>
      <c r="P204" s="5">
        <v>140416828.20609999</v>
      </c>
      <c r="Q204" s="5">
        <v>-5788847.5199999996</v>
      </c>
      <c r="R204" s="5">
        <v>264522.93329999998</v>
      </c>
      <c r="S204" s="5">
        <v>2027741.53</v>
      </c>
      <c r="T204" s="5">
        <v>44554779.8244</v>
      </c>
      <c r="U204" s="6">
        <f t="shared" si="22"/>
        <v>181475024.97379997</v>
      </c>
    </row>
    <row r="205" spans="1:21" ht="24.95" customHeight="1" x14ac:dyDescent="0.2">
      <c r="A205" s="151"/>
      <c r="B205" s="149"/>
      <c r="C205" s="1">
        <v>3</v>
      </c>
      <c r="D205" s="5" t="s">
        <v>247</v>
      </c>
      <c r="E205" s="5">
        <v>100088465.3408</v>
      </c>
      <c r="F205" s="5">
        <v>0</v>
      </c>
      <c r="G205" s="5">
        <v>188550.72270000001</v>
      </c>
      <c r="H205" s="5">
        <v>1445364.78</v>
      </c>
      <c r="I205" s="5">
        <v>35296557.079300001</v>
      </c>
      <c r="J205" s="6">
        <f t="shared" si="21"/>
        <v>137018937.9228</v>
      </c>
      <c r="K205" s="10"/>
      <c r="L205" s="17"/>
      <c r="M205" s="138" t="s">
        <v>837</v>
      </c>
      <c r="N205" s="139"/>
      <c r="O205" s="140"/>
      <c r="P205" s="13">
        <f>SUM(P185:P204)</f>
        <v>2554522049.7853994</v>
      </c>
      <c r="Q205" s="13">
        <f t="shared" ref="Q205:U205" si="24">SUM(Q185:Q204)</f>
        <v>-115776950.39999995</v>
      </c>
      <c r="R205" s="13">
        <f t="shared" si="24"/>
        <v>4812312.5583999986</v>
      </c>
      <c r="S205" s="13">
        <f t="shared" si="24"/>
        <v>36889527.529999994</v>
      </c>
      <c r="T205" s="13">
        <f t="shared" si="24"/>
        <v>789848546.30619979</v>
      </c>
      <c r="U205" s="13">
        <f t="shared" si="24"/>
        <v>3270295485.7800002</v>
      </c>
    </row>
    <row r="206" spans="1:21" ht="24.95" customHeight="1" x14ac:dyDescent="0.2">
      <c r="A206" s="151"/>
      <c r="B206" s="149"/>
      <c r="C206" s="1">
        <v>4</v>
      </c>
      <c r="D206" s="5" t="s">
        <v>248</v>
      </c>
      <c r="E206" s="5">
        <v>143845222.65169999</v>
      </c>
      <c r="F206" s="5">
        <v>0</v>
      </c>
      <c r="G206" s="5">
        <v>270981.48220000003</v>
      </c>
      <c r="H206" s="5">
        <v>2077250.54</v>
      </c>
      <c r="I206" s="5">
        <v>44590806.947999999</v>
      </c>
      <c r="J206" s="6">
        <f t="shared" si="21"/>
        <v>190784261.62189996</v>
      </c>
      <c r="K206" s="10"/>
      <c r="L206" s="145">
        <v>28</v>
      </c>
      <c r="M206" s="148" t="s">
        <v>50</v>
      </c>
      <c r="N206" s="11">
        <v>1</v>
      </c>
      <c r="O206" s="5" t="s">
        <v>620</v>
      </c>
      <c r="P206" s="5">
        <v>135350533.78830001</v>
      </c>
      <c r="Q206" s="5">
        <v>-2620951.4900000002</v>
      </c>
      <c r="R206" s="5">
        <v>254978.84179999999</v>
      </c>
      <c r="S206" s="5">
        <v>1954579.82</v>
      </c>
      <c r="T206" s="5">
        <v>36752492.724699996</v>
      </c>
      <c r="U206" s="6">
        <f t="shared" si="22"/>
        <v>171691633.68480003</v>
      </c>
    </row>
    <row r="207" spans="1:21" ht="24.95" customHeight="1" x14ac:dyDescent="0.2">
      <c r="A207" s="151"/>
      <c r="B207" s="149"/>
      <c r="C207" s="1">
        <v>5</v>
      </c>
      <c r="D207" s="5" t="s">
        <v>249</v>
      </c>
      <c r="E207" s="5">
        <v>130876800.7392</v>
      </c>
      <c r="F207" s="5">
        <v>0</v>
      </c>
      <c r="G207" s="5">
        <v>246551.04149999999</v>
      </c>
      <c r="H207" s="5">
        <v>1889975.21</v>
      </c>
      <c r="I207" s="5">
        <v>43920380.736900002</v>
      </c>
      <c r="J207" s="6">
        <f t="shared" si="21"/>
        <v>176933707.72759998</v>
      </c>
      <c r="K207" s="10"/>
      <c r="L207" s="146"/>
      <c r="M207" s="149"/>
      <c r="N207" s="11">
        <v>2</v>
      </c>
      <c r="O207" s="5" t="s">
        <v>621</v>
      </c>
      <c r="P207" s="5">
        <v>143179157.68799999</v>
      </c>
      <c r="Q207" s="5">
        <v>-2620951.4900000002</v>
      </c>
      <c r="R207" s="5">
        <v>269726.72200000001</v>
      </c>
      <c r="S207" s="5">
        <v>2067631.98</v>
      </c>
      <c r="T207" s="5">
        <v>39652308.958499998</v>
      </c>
      <c r="U207" s="6">
        <f t="shared" si="22"/>
        <v>182547873.85849997</v>
      </c>
    </row>
    <row r="208" spans="1:21" ht="24.95" customHeight="1" x14ac:dyDescent="0.2">
      <c r="A208" s="151"/>
      <c r="B208" s="149"/>
      <c r="C208" s="1">
        <v>6</v>
      </c>
      <c r="D208" s="5" t="s">
        <v>250</v>
      </c>
      <c r="E208" s="5">
        <v>134062437.0836</v>
      </c>
      <c r="F208" s="5">
        <v>0</v>
      </c>
      <c r="G208" s="5">
        <v>252552.27280000001</v>
      </c>
      <c r="H208" s="5">
        <v>1935978.58</v>
      </c>
      <c r="I208" s="5">
        <v>44131919.320600003</v>
      </c>
      <c r="J208" s="6">
        <f t="shared" si="21"/>
        <v>180382887.25700003</v>
      </c>
      <c r="K208" s="10"/>
      <c r="L208" s="146"/>
      <c r="M208" s="149"/>
      <c r="N208" s="11">
        <v>3</v>
      </c>
      <c r="O208" s="5" t="s">
        <v>622</v>
      </c>
      <c r="P208" s="5">
        <v>145768167.78470001</v>
      </c>
      <c r="Q208" s="5">
        <v>-2620951.4900000002</v>
      </c>
      <c r="R208" s="5">
        <v>274604.00449999998</v>
      </c>
      <c r="S208" s="5">
        <v>1561329.11</v>
      </c>
      <c r="T208" s="5">
        <v>40837982.719599999</v>
      </c>
      <c r="U208" s="6">
        <f t="shared" si="22"/>
        <v>185821132.1288</v>
      </c>
    </row>
    <row r="209" spans="1:21" ht="24.95" customHeight="1" x14ac:dyDescent="0.2">
      <c r="A209" s="151"/>
      <c r="B209" s="149"/>
      <c r="C209" s="1">
        <v>7</v>
      </c>
      <c r="D209" s="5" t="s">
        <v>251</v>
      </c>
      <c r="E209" s="5">
        <v>142130920.98660001</v>
      </c>
      <c r="F209" s="5">
        <v>0</v>
      </c>
      <c r="G209" s="5">
        <v>267752.011</v>
      </c>
      <c r="H209" s="5">
        <v>2052494.53</v>
      </c>
      <c r="I209" s="5">
        <v>42625840.154799998</v>
      </c>
      <c r="J209" s="6">
        <f t="shared" si="21"/>
        <v>187077007.68240002</v>
      </c>
      <c r="K209" s="10"/>
      <c r="L209" s="146"/>
      <c r="M209" s="149"/>
      <c r="N209" s="11">
        <v>4</v>
      </c>
      <c r="O209" s="5" t="s">
        <v>855</v>
      </c>
      <c r="P209" s="5">
        <v>108118751.0816</v>
      </c>
      <c r="Q209" s="5">
        <v>-2620951.4900000002</v>
      </c>
      <c r="R209" s="5">
        <v>203678.50169999999</v>
      </c>
      <c r="S209" s="5">
        <v>2105019.54</v>
      </c>
      <c r="T209" s="5">
        <v>29727674.110599998</v>
      </c>
      <c r="U209" s="6">
        <f t="shared" si="22"/>
        <v>137534171.7439</v>
      </c>
    </row>
    <row r="210" spans="1:21" ht="24.95" customHeight="1" x14ac:dyDescent="0.2">
      <c r="A210" s="151"/>
      <c r="B210" s="149"/>
      <c r="C210" s="1">
        <v>8</v>
      </c>
      <c r="D210" s="5" t="s">
        <v>252</v>
      </c>
      <c r="E210" s="5">
        <v>133676210.53560001</v>
      </c>
      <c r="F210" s="5">
        <v>0</v>
      </c>
      <c r="G210" s="5">
        <v>251824.68350000001</v>
      </c>
      <c r="H210" s="5">
        <v>1930401.13</v>
      </c>
      <c r="I210" s="5">
        <v>41034541.159599997</v>
      </c>
      <c r="J210" s="6">
        <f t="shared" si="21"/>
        <v>176892977.50870001</v>
      </c>
      <c r="K210" s="10"/>
      <c r="L210" s="146"/>
      <c r="M210" s="149"/>
      <c r="N210" s="11">
        <v>5</v>
      </c>
      <c r="O210" s="5" t="s">
        <v>623</v>
      </c>
      <c r="P210" s="5">
        <v>113295366.3722</v>
      </c>
      <c r="Q210" s="5">
        <v>-2620951.4900000002</v>
      </c>
      <c r="R210" s="5">
        <v>213430.42019999999</v>
      </c>
      <c r="S210" s="5">
        <v>1636083.95</v>
      </c>
      <c r="T210" s="5">
        <v>33441762.792300001</v>
      </c>
      <c r="U210" s="6">
        <f t="shared" si="22"/>
        <v>145965692.04470003</v>
      </c>
    </row>
    <row r="211" spans="1:21" ht="24.95" customHeight="1" x14ac:dyDescent="0.2">
      <c r="A211" s="151"/>
      <c r="B211" s="149"/>
      <c r="C211" s="1">
        <v>9</v>
      </c>
      <c r="D211" s="5" t="s">
        <v>253</v>
      </c>
      <c r="E211" s="5">
        <v>125779463.02609999</v>
      </c>
      <c r="F211" s="5">
        <v>0</v>
      </c>
      <c r="G211" s="5">
        <v>236948.4693</v>
      </c>
      <c r="H211" s="5">
        <v>1816365.2</v>
      </c>
      <c r="I211" s="5">
        <v>39641484.037</v>
      </c>
      <c r="J211" s="6">
        <f t="shared" si="21"/>
        <v>167474260.7324</v>
      </c>
      <c r="K211" s="10"/>
      <c r="L211" s="146"/>
      <c r="M211" s="149"/>
      <c r="N211" s="11">
        <v>6</v>
      </c>
      <c r="O211" s="5" t="s">
        <v>624</v>
      </c>
      <c r="P211" s="5">
        <v>174108335.2802</v>
      </c>
      <c r="Q211" s="5">
        <v>-2620951.4900000002</v>
      </c>
      <c r="R211" s="5">
        <v>327992.36489999999</v>
      </c>
      <c r="S211" s="5">
        <v>2514276.29</v>
      </c>
      <c r="T211" s="5">
        <v>50185343.882700004</v>
      </c>
      <c r="U211" s="6">
        <f t="shared" si="22"/>
        <v>224514996.32779998</v>
      </c>
    </row>
    <row r="212" spans="1:21" ht="24.95" customHeight="1" x14ac:dyDescent="0.2">
      <c r="A212" s="151"/>
      <c r="B212" s="149"/>
      <c r="C212" s="1">
        <v>10</v>
      </c>
      <c r="D212" s="5" t="s">
        <v>254</v>
      </c>
      <c r="E212" s="5">
        <v>140649513.08109999</v>
      </c>
      <c r="F212" s="5">
        <v>0</v>
      </c>
      <c r="G212" s="5">
        <v>264961.2745</v>
      </c>
      <c r="H212" s="5">
        <v>2031101.7</v>
      </c>
      <c r="I212" s="5">
        <v>45954173.1193</v>
      </c>
      <c r="J212" s="6">
        <f t="shared" si="21"/>
        <v>188899749.1749</v>
      </c>
      <c r="K212" s="10"/>
      <c r="L212" s="146"/>
      <c r="M212" s="149"/>
      <c r="N212" s="11">
        <v>7</v>
      </c>
      <c r="O212" s="5" t="s">
        <v>625</v>
      </c>
      <c r="P212" s="5">
        <v>122621291.8136</v>
      </c>
      <c r="Q212" s="5">
        <v>-2620951.4900000002</v>
      </c>
      <c r="R212" s="5">
        <v>230998.9779</v>
      </c>
      <c r="S212" s="5">
        <v>1780836.57</v>
      </c>
      <c r="T212" s="5">
        <v>33248129.4388</v>
      </c>
      <c r="U212" s="6">
        <f t="shared" si="22"/>
        <v>155260305.31029999</v>
      </c>
    </row>
    <row r="213" spans="1:21" ht="24.95" customHeight="1" x14ac:dyDescent="0.2">
      <c r="A213" s="151"/>
      <c r="B213" s="149"/>
      <c r="C213" s="1">
        <v>11</v>
      </c>
      <c r="D213" s="5" t="s">
        <v>255</v>
      </c>
      <c r="E213" s="5">
        <v>118188940.71780001</v>
      </c>
      <c r="F213" s="5">
        <v>0</v>
      </c>
      <c r="G213" s="5">
        <v>222649.13459999999</v>
      </c>
      <c r="H213" s="5">
        <v>1706751.44</v>
      </c>
      <c r="I213" s="5">
        <v>36545163.568999998</v>
      </c>
      <c r="J213" s="6">
        <f t="shared" si="21"/>
        <v>156663504.86140001</v>
      </c>
      <c r="K213" s="10"/>
      <c r="L213" s="146"/>
      <c r="M213" s="149"/>
      <c r="N213" s="11">
        <v>8</v>
      </c>
      <c r="O213" s="5" t="s">
        <v>626</v>
      </c>
      <c r="P213" s="5">
        <v>123541513.094</v>
      </c>
      <c r="Q213" s="5">
        <v>-2620951.4900000002</v>
      </c>
      <c r="R213" s="5">
        <v>232732.5282</v>
      </c>
      <c r="S213" s="5">
        <v>1770758.46</v>
      </c>
      <c r="T213" s="5">
        <v>36821847.160300002</v>
      </c>
      <c r="U213" s="6">
        <f t="shared" si="22"/>
        <v>159745899.7525</v>
      </c>
    </row>
    <row r="214" spans="1:21" ht="24.95" customHeight="1" x14ac:dyDescent="0.2">
      <c r="A214" s="151"/>
      <c r="B214" s="149"/>
      <c r="C214" s="1">
        <v>12</v>
      </c>
      <c r="D214" s="5" t="s">
        <v>256</v>
      </c>
      <c r="E214" s="5">
        <v>121894018.0202</v>
      </c>
      <c r="F214" s="5">
        <v>0</v>
      </c>
      <c r="G214" s="5">
        <v>229628.9099</v>
      </c>
      <c r="H214" s="5">
        <v>1760255.99</v>
      </c>
      <c r="I214" s="5">
        <v>40032074.921800002</v>
      </c>
      <c r="J214" s="6">
        <f t="shared" si="21"/>
        <v>163915977.84189999</v>
      </c>
      <c r="K214" s="10"/>
      <c r="L214" s="146"/>
      <c r="M214" s="149"/>
      <c r="N214" s="11">
        <v>9</v>
      </c>
      <c r="O214" s="5" t="s">
        <v>856</v>
      </c>
      <c r="P214" s="5">
        <v>148527065.32460001</v>
      </c>
      <c r="Q214" s="5">
        <v>-2620951.4900000002</v>
      </c>
      <c r="R214" s="5">
        <v>279801.32789999997</v>
      </c>
      <c r="S214" s="5">
        <v>1784047.25</v>
      </c>
      <c r="T214" s="5">
        <v>41146149.106200002</v>
      </c>
      <c r="U214" s="6">
        <f t="shared" si="22"/>
        <v>189116111.5187</v>
      </c>
    </row>
    <row r="215" spans="1:21" ht="24.95" customHeight="1" x14ac:dyDescent="0.2">
      <c r="A215" s="151"/>
      <c r="B215" s="149"/>
      <c r="C215" s="1">
        <v>13</v>
      </c>
      <c r="D215" s="5" t="s">
        <v>257</v>
      </c>
      <c r="E215" s="5">
        <v>111652289.912</v>
      </c>
      <c r="F215" s="5">
        <v>0</v>
      </c>
      <c r="G215" s="5">
        <v>210335.12590000001</v>
      </c>
      <c r="H215" s="5">
        <v>1612356.5</v>
      </c>
      <c r="I215" s="5">
        <v>38574271.882799998</v>
      </c>
      <c r="J215" s="6">
        <f t="shared" si="21"/>
        <v>152049253.42070001</v>
      </c>
      <c r="K215" s="10"/>
      <c r="L215" s="146"/>
      <c r="M215" s="149"/>
      <c r="N215" s="11">
        <v>10</v>
      </c>
      <c r="O215" s="5" t="s">
        <v>857</v>
      </c>
      <c r="P215" s="5">
        <v>161170092.53349999</v>
      </c>
      <c r="Q215" s="5">
        <v>-2620951.4900000002</v>
      </c>
      <c r="R215" s="5">
        <v>303618.7769</v>
      </c>
      <c r="S215" s="5">
        <v>2327436.7799999998</v>
      </c>
      <c r="T215" s="5">
        <v>45456247.747199997</v>
      </c>
      <c r="U215" s="6">
        <f t="shared" si="22"/>
        <v>206636444.34759998</v>
      </c>
    </row>
    <row r="216" spans="1:21" ht="24.95" customHeight="1" x14ac:dyDescent="0.2">
      <c r="A216" s="151"/>
      <c r="B216" s="149"/>
      <c r="C216" s="1">
        <v>14</v>
      </c>
      <c r="D216" s="5" t="s">
        <v>258</v>
      </c>
      <c r="E216" s="5">
        <v>109348350.50309999</v>
      </c>
      <c r="F216" s="5">
        <v>0</v>
      </c>
      <c r="G216" s="5">
        <v>205994.87109999999</v>
      </c>
      <c r="H216" s="5">
        <v>1579085.6</v>
      </c>
      <c r="I216" s="5">
        <v>37462712.175399996</v>
      </c>
      <c r="J216" s="6">
        <f t="shared" si="21"/>
        <v>148596143.14959997</v>
      </c>
      <c r="K216" s="10"/>
      <c r="L216" s="146"/>
      <c r="M216" s="149"/>
      <c r="N216" s="11">
        <v>11</v>
      </c>
      <c r="O216" s="5" t="s">
        <v>858</v>
      </c>
      <c r="P216" s="5">
        <v>123319179.76639999</v>
      </c>
      <c r="Q216" s="5">
        <v>-2620951.4900000002</v>
      </c>
      <c r="R216" s="5">
        <v>232313.6876</v>
      </c>
      <c r="S216" s="5">
        <v>1843282.58</v>
      </c>
      <c r="T216" s="5">
        <v>35208941.009800002</v>
      </c>
      <c r="U216" s="6">
        <f t="shared" si="22"/>
        <v>157982765.55379999</v>
      </c>
    </row>
    <row r="217" spans="1:21" ht="24.95" customHeight="1" x14ac:dyDescent="0.2">
      <c r="A217" s="151"/>
      <c r="B217" s="149"/>
      <c r="C217" s="1">
        <v>15</v>
      </c>
      <c r="D217" s="5" t="s">
        <v>259</v>
      </c>
      <c r="E217" s="5">
        <v>118655572.6398</v>
      </c>
      <c r="F217" s="5">
        <v>0</v>
      </c>
      <c r="G217" s="5">
        <v>223528.1948</v>
      </c>
      <c r="H217" s="5">
        <v>1713490.01</v>
      </c>
      <c r="I217" s="5">
        <v>40053077.681100003</v>
      </c>
      <c r="J217" s="6">
        <f t="shared" si="21"/>
        <v>160645668.5257</v>
      </c>
      <c r="K217" s="10"/>
      <c r="L217" s="146"/>
      <c r="M217" s="149"/>
      <c r="N217" s="11">
        <v>12</v>
      </c>
      <c r="O217" s="5" t="s">
        <v>859</v>
      </c>
      <c r="P217" s="5">
        <v>127643434.4252</v>
      </c>
      <c r="Q217" s="5">
        <v>-2620951.4900000002</v>
      </c>
      <c r="R217" s="5">
        <v>240459.89449999999</v>
      </c>
      <c r="S217" s="5">
        <v>1712992.71</v>
      </c>
      <c r="T217" s="5">
        <v>36560672.559100002</v>
      </c>
      <c r="U217" s="6">
        <f t="shared" si="22"/>
        <v>163536608.0988</v>
      </c>
    </row>
    <row r="218" spans="1:21" ht="24.95" customHeight="1" x14ac:dyDescent="0.2">
      <c r="A218" s="151"/>
      <c r="B218" s="149"/>
      <c r="C218" s="1">
        <v>16</v>
      </c>
      <c r="D218" s="5" t="s">
        <v>260</v>
      </c>
      <c r="E218" s="5">
        <v>97990825.717199996</v>
      </c>
      <c r="F218" s="5">
        <v>0</v>
      </c>
      <c r="G218" s="5">
        <v>184599.10389999999</v>
      </c>
      <c r="H218" s="5">
        <v>1415073.03</v>
      </c>
      <c r="I218" s="5">
        <v>33865876.308600001</v>
      </c>
      <c r="J218" s="6">
        <f t="shared" si="21"/>
        <v>133456374.15970001</v>
      </c>
      <c r="K218" s="10"/>
      <c r="L218" s="146"/>
      <c r="M218" s="149"/>
      <c r="N218" s="11">
        <v>13</v>
      </c>
      <c r="O218" s="5" t="s">
        <v>860</v>
      </c>
      <c r="P218" s="5">
        <v>118621135.8635</v>
      </c>
      <c r="Q218" s="5">
        <v>-2620951.4900000002</v>
      </c>
      <c r="R218" s="5">
        <v>223463.32139999999</v>
      </c>
      <c r="S218" s="5">
        <v>2142331.14</v>
      </c>
      <c r="T218" s="5">
        <v>34467649.373300001</v>
      </c>
      <c r="U218" s="6">
        <f t="shared" si="22"/>
        <v>152833628.20820001</v>
      </c>
    </row>
    <row r="219" spans="1:21" ht="24.95" customHeight="1" x14ac:dyDescent="0.2">
      <c r="A219" s="151"/>
      <c r="B219" s="149"/>
      <c r="C219" s="1">
        <v>17</v>
      </c>
      <c r="D219" s="5" t="s">
        <v>261</v>
      </c>
      <c r="E219" s="5">
        <v>123427020.436</v>
      </c>
      <c r="F219" s="5">
        <v>0</v>
      </c>
      <c r="G219" s="5">
        <v>232516.84229999999</v>
      </c>
      <c r="H219" s="5">
        <v>1782393.88</v>
      </c>
      <c r="I219" s="5">
        <v>41736698.158200003</v>
      </c>
      <c r="J219" s="6">
        <f t="shared" si="21"/>
        <v>167178629.31650001</v>
      </c>
      <c r="K219" s="10"/>
      <c r="L219" s="146"/>
      <c r="M219" s="149"/>
      <c r="N219" s="11">
        <v>14</v>
      </c>
      <c r="O219" s="5" t="s">
        <v>627</v>
      </c>
      <c r="P219" s="5">
        <v>148351917.41299999</v>
      </c>
      <c r="Q219" s="5">
        <v>-2620951.4900000002</v>
      </c>
      <c r="R219" s="5">
        <v>279471.37719999999</v>
      </c>
      <c r="S219" s="5">
        <v>2144860.4300000002</v>
      </c>
      <c r="T219" s="5">
        <v>40903333.031999998</v>
      </c>
      <c r="U219" s="6">
        <f t="shared" si="22"/>
        <v>189058630.7622</v>
      </c>
    </row>
    <row r="220" spans="1:21" ht="24.95" customHeight="1" x14ac:dyDescent="0.2">
      <c r="A220" s="151"/>
      <c r="B220" s="149"/>
      <c r="C220" s="1">
        <v>18</v>
      </c>
      <c r="D220" s="5" t="s">
        <v>262</v>
      </c>
      <c r="E220" s="5">
        <v>129770729.1244</v>
      </c>
      <c r="F220" s="5">
        <v>0</v>
      </c>
      <c r="G220" s="5">
        <v>244467.37880000001</v>
      </c>
      <c r="H220" s="5">
        <v>1874002.57</v>
      </c>
      <c r="I220" s="5">
        <v>39581497.738700002</v>
      </c>
      <c r="J220" s="6">
        <f t="shared" si="21"/>
        <v>171470696.81190002</v>
      </c>
      <c r="K220" s="10"/>
      <c r="L220" s="146"/>
      <c r="M220" s="149"/>
      <c r="N220" s="11">
        <v>15</v>
      </c>
      <c r="O220" s="5" t="s">
        <v>628</v>
      </c>
      <c r="P220" s="5">
        <v>98456492.537200004</v>
      </c>
      <c r="Q220" s="5">
        <v>-2620951.4900000002</v>
      </c>
      <c r="R220" s="5">
        <v>185476.34599999999</v>
      </c>
      <c r="S220" s="5">
        <v>1421797.67</v>
      </c>
      <c r="T220" s="5">
        <v>29148360.589499999</v>
      </c>
      <c r="U220" s="6">
        <f t="shared" si="22"/>
        <v>126591175.65270001</v>
      </c>
    </row>
    <row r="221" spans="1:21" ht="24.95" customHeight="1" x14ac:dyDescent="0.2">
      <c r="A221" s="151"/>
      <c r="B221" s="149"/>
      <c r="C221" s="1">
        <v>19</v>
      </c>
      <c r="D221" s="5" t="s">
        <v>263</v>
      </c>
      <c r="E221" s="5">
        <v>169476795.07929999</v>
      </c>
      <c r="F221" s="5">
        <v>0</v>
      </c>
      <c r="G221" s="5">
        <v>319267.28110000002</v>
      </c>
      <c r="H221" s="5">
        <v>2447392.81</v>
      </c>
      <c r="I221" s="5">
        <v>53004149.715000004</v>
      </c>
      <c r="J221" s="6">
        <f t="shared" si="21"/>
        <v>225247604.8854</v>
      </c>
      <c r="K221" s="10"/>
      <c r="L221" s="146"/>
      <c r="M221" s="149"/>
      <c r="N221" s="11">
        <v>16</v>
      </c>
      <c r="O221" s="5" t="s">
        <v>629</v>
      </c>
      <c r="P221" s="5">
        <v>162721783.46779999</v>
      </c>
      <c r="Q221" s="5">
        <v>-2620951.4900000002</v>
      </c>
      <c r="R221" s="5">
        <v>306541.9154</v>
      </c>
      <c r="S221" s="5">
        <v>2349844.5499999998</v>
      </c>
      <c r="T221" s="5">
        <v>44931707.609300002</v>
      </c>
      <c r="U221" s="6">
        <f t="shared" si="22"/>
        <v>207688926.05250001</v>
      </c>
    </row>
    <row r="222" spans="1:21" ht="24.95" customHeight="1" x14ac:dyDescent="0.2">
      <c r="A222" s="151"/>
      <c r="B222" s="149"/>
      <c r="C222" s="1">
        <v>20</v>
      </c>
      <c r="D222" s="5" t="s">
        <v>264</v>
      </c>
      <c r="E222" s="5">
        <v>134346874.27700001</v>
      </c>
      <c r="F222" s="5">
        <v>0</v>
      </c>
      <c r="G222" s="5">
        <v>253088.1072</v>
      </c>
      <c r="H222" s="5">
        <v>1940086.1</v>
      </c>
      <c r="I222" s="5">
        <v>44886205.470100001</v>
      </c>
      <c r="J222" s="6">
        <f t="shared" si="21"/>
        <v>181426253.95429999</v>
      </c>
      <c r="K222" s="10"/>
      <c r="L222" s="146"/>
      <c r="M222" s="149"/>
      <c r="N222" s="11">
        <v>17</v>
      </c>
      <c r="O222" s="5" t="s">
        <v>630</v>
      </c>
      <c r="P222" s="5">
        <v>131109612.2841</v>
      </c>
      <c r="Q222" s="5">
        <v>-2620951.4900000002</v>
      </c>
      <c r="R222" s="5">
        <v>246989.6213</v>
      </c>
      <c r="S222" s="5">
        <v>1893337.21</v>
      </c>
      <c r="T222" s="5">
        <v>34447628.757299997</v>
      </c>
      <c r="U222" s="6">
        <f t="shared" si="22"/>
        <v>165076616.3827</v>
      </c>
    </row>
    <row r="223" spans="1:21" ht="24.95" customHeight="1" x14ac:dyDescent="0.2">
      <c r="A223" s="151"/>
      <c r="B223" s="149"/>
      <c r="C223" s="1">
        <v>21</v>
      </c>
      <c r="D223" s="5" t="s">
        <v>265</v>
      </c>
      <c r="E223" s="5">
        <v>106549001.88070001</v>
      </c>
      <c r="F223" s="5">
        <v>0</v>
      </c>
      <c r="G223" s="5">
        <v>200721.3443</v>
      </c>
      <c r="H223" s="5">
        <v>1538660.56</v>
      </c>
      <c r="I223" s="5">
        <v>37846050.308700003</v>
      </c>
      <c r="J223" s="6">
        <f t="shared" si="21"/>
        <v>146134434.09370002</v>
      </c>
      <c r="K223" s="10"/>
      <c r="L223" s="147"/>
      <c r="M223" s="150"/>
      <c r="N223" s="11">
        <v>18</v>
      </c>
      <c r="O223" s="5" t="s">
        <v>631</v>
      </c>
      <c r="P223" s="5">
        <v>153826311.88370001</v>
      </c>
      <c r="Q223" s="5">
        <v>-2620951.4900000002</v>
      </c>
      <c r="R223" s="5">
        <v>289784.26419999998</v>
      </c>
      <c r="S223" s="5">
        <v>2221386.1800000002</v>
      </c>
      <c r="T223" s="5">
        <v>40037158.081699997</v>
      </c>
      <c r="U223" s="6">
        <f t="shared" si="22"/>
        <v>193753688.91960001</v>
      </c>
    </row>
    <row r="224" spans="1:21" ht="24.95" customHeight="1" x14ac:dyDescent="0.2">
      <c r="A224" s="151"/>
      <c r="B224" s="149"/>
      <c r="C224" s="1">
        <v>22</v>
      </c>
      <c r="D224" s="5" t="s">
        <v>266</v>
      </c>
      <c r="E224" s="5">
        <v>125193658.4825</v>
      </c>
      <c r="F224" s="5">
        <v>0</v>
      </c>
      <c r="G224" s="5">
        <v>235844.9069</v>
      </c>
      <c r="H224" s="5">
        <v>1807905.68</v>
      </c>
      <c r="I224" s="5">
        <v>43216259.451499999</v>
      </c>
      <c r="J224" s="6">
        <f t="shared" si="21"/>
        <v>170453668.52090001</v>
      </c>
      <c r="K224" s="10"/>
      <c r="L224" s="17"/>
      <c r="M224" s="138" t="s">
        <v>838</v>
      </c>
      <c r="N224" s="139"/>
      <c r="O224" s="140"/>
      <c r="P224" s="13">
        <f>SUM(P206:P223)</f>
        <v>2439730142.4016004</v>
      </c>
      <c r="Q224" s="13">
        <f t="shared" ref="Q224:U224" si="25">SUM(Q206:Q223)</f>
        <v>-47177126.820000023</v>
      </c>
      <c r="R224" s="13">
        <f t="shared" si="25"/>
        <v>4596062.8935999991</v>
      </c>
      <c r="S224" s="13">
        <f>SUM(S206:S223)</f>
        <v>35231832.220000014</v>
      </c>
      <c r="T224" s="13">
        <f t="shared" si="25"/>
        <v>682975389.65289998</v>
      </c>
      <c r="U224" s="13">
        <f t="shared" si="25"/>
        <v>3115356300.3481002</v>
      </c>
    </row>
    <row r="225" spans="1:21" ht="24.95" customHeight="1" x14ac:dyDescent="0.2">
      <c r="A225" s="151"/>
      <c r="B225" s="149"/>
      <c r="C225" s="1">
        <v>23</v>
      </c>
      <c r="D225" s="5" t="s">
        <v>267</v>
      </c>
      <c r="E225" s="5">
        <v>155579719.52360001</v>
      </c>
      <c r="F225" s="5">
        <v>0</v>
      </c>
      <c r="G225" s="5">
        <v>293087.40480000002</v>
      </c>
      <c r="H225" s="5">
        <v>1848908.13</v>
      </c>
      <c r="I225" s="5">
        <v>51673647.573600002</v>
      </c>
      <c r="J225" s="6">
        <f t="shared" si="21"/>
        <v>209395362.632</v>
      </c>
      <c r="K225" s="10"/>
      <c r="L225" s="145">
        <v>29</v>
      </c>
      <c r="M225" s="148" t="s">
        <v>51</v>
      </c>
      <c r="N225" s="11">
        <v>1</v>
      </c>
      <c r="O225" s="5" t="s">
        <v>632</v>
      </c>
      <c r="P225" s="5">
        <v>96134249.471300006</v>
      </c>
      <c r="Q225" s="5">
        <v>-2734288.18</v>
      </c>
      <c r="R225" s="5">
        <v>181101.61</v>
      </c>
      <c r="S225" s="5">
        <v>1734393.43</v>
      </c>
      <c r="T225" s="5">
        <v>29119664.528200001</v>
      </c>
      <c r="U225" s="6">
        <f t="shared" si="22"/>
        <v>124435120.85950001</v>
      </c>
    </row>
    <row r="226" spans="1:21" ht="24.95" customHeight="1" x14ac:dyDescent="0.2">
      <c r="A226" s="151"/>
      <c r="B226" s="149"/>
      <c r="C226" s="1">
        <v>24</v>
      </c>
      <c r="D226" s="5" t="s">
        <v>268</v>
      </c>
      <c r="E226" s="5">
        <v>128032992.10959999</v>
      </c>
      <c r="F226" s="5">
        <v>0</v>
      </c>
      <c r="G226" s="5">
        <v>241193.7591</v>
      </c>
      <c r="H226" s="5">
        <v>2246706.91</v>
      </c>
      <c r="I226" s="5">
        <v>39123592.254699998</v>
      </c>
      <c r="J226" s="6">
        <f t="shared" si="21"/>
        <v>169644485.0334</v>
      </c>
      <c r="K226" s="10"/>
      <c r="L226" s="146"/>
      <c r="M226" s="149"/>
      <c r="N226" s="11">
        <v>2</v>
      </c>
      <c r="O226" s="5" t="s">
        <v>633</v>
      </c>
      <c r="P226" s="5">
        <v>96403919.345400006</v>
      </c>
      <c r="Q226" s="5">
        <v>-2734288.18</v>
      </c>
      <c r="R226" s="5">
        <v>181609.6251</v>
      </c>
      <c r="S226" s="5">
        <v>1533165.45</v>
      </c>
      <c r="T226" s="5">
        <v>28548963.6494</v>
      </c>
      <c r="U226" s="6">
        <f t="shared" si="22"/>
        <v>123933369.8899</v>
      </c>
    </row>
    <row r="227" spans="1:21" ht="24.95" customHeight="1" x14ac:dyDescent="0.2">
      <c r="A227" s="151"/>
      <c r="B227" s="150"/>
      <c r="C227" s="1">
        <v>25</v>
      </c>
      <c r="D227" s="5" t="s">
        <v>269</v>
      </c>
      <c r="E227" s="5">
        <v>122955527.9992</v>
      </c>
      <c r="F227" s="5">
        <v>0</v>
      </c>
      <c r="G227" s="5">
        <v>231628.6256</v>
      </c>
      <c r="H227" s="5">
        <v>1775585.12</v>
      </c>
      <c r="I227" s="5">
        <v>37565837.234899998</v>
      </c>
      <c r="J227" s="6">
        <f t="shared" si="21"/>
        <v>162528578.9797</v>
      </c>
      <c r="K227" s="10"/>
      <c r="L227" s="146"/>
      <c r="M227" s="149"/>
      <c r="N227" s="11">
        <v>3</v>
      </c>
      <c r="O227" s="5" t="s">
        <v>861</v>
      </c>
      <c r="P227" s="5">
        <v>120103090.15530001</v>
      </c>
      <c r="Q227" s="5">
        <v>-2734288.18</v>
      </c>
      <c r="R227" s="5">
        <v>226255.08720000001</v>
      </c>
      <c r="S227" s="5">
        <v>1388262.45</v>
      </c>
      <c r="T227" s="5">
        <v>34725059.246200003</v>
      </c>
      <c r="U227" s="6">
        <f t="shared" si="22"/>
        <v>153708378.75870001</v>
      </c>
    </row>
    <row r="228" spans="1:21" ht="24.95" customHeight="1" x14ac:dyDescent="0.2">
      <c r="A228" s="1"/>
      <c r="B228" s="138" t="s">
        <v>820</v>
      </c>
      <c r="C228" s="139"/>
      <c r="D228" s="140"/>
      <c r="E228" s="13">
        <f>SUM(E203:E227)</f>
        <v>3148677881.9700003</v>
      </c>
      <c r="F228" s="13">
        <f t="shared" ref="F228:J228" si="26">SUM(F203:F227)</f>
        <v>0</v>
      </c>
      <c r="G228" s="13">
        <f t="shared" si="26"/>
        <v>5931607.4862000002</v>
      </c>
      <c r="H228" s="13">
        <f t="shared" si="26"/>
        <v>45469656.240000002</v>
      </c>
      <c r="I228" s="13">
        <f t="shared" si="26"/>
        <v>1028397534.5729001</v>
      </c>
      <c r="J228" s="13">
        <f t="shared" si="26"/>
        <v>4228476680.2691007</v>
      </c>
      <c r="K228" s="10"/>
      <c r="L228" s="146"/>
      <c r="M228" s="149"/>
      <c r="N228" s="11">
        <v>4</v>
      </c>
      <c r="O228" s="5" t="s">
        <v>862</v>
      </c>
      <c r="P228" s="5">
        <v>106168477.0318</v>
      </c>
      <c r="Q228" s="5">
        <v>-2734288.18</v>
      </c>
      <c r="R228" s="5">
        <v>200004.49609999999</v>
      </c>
      <c r="S228" s="5">
        <v>1392156.72</v>
      </c>
      <c r="T228" s="5">
        <v>29093146.655699998</v>
      </c>
      <c r="U228" s="6">
        <f t="shared" si="22"/>
        <v>134119496.72359999</v>
      </c>
    </row>
    <row r="229" spans="1:21" ht="24.95" customHeight="1" x14ac:dyDescent="0.2">
      <c r="A229" s="151">
        <v>11</v>
      </c>
      <c r="B229" s="148" t="s">
        <v>33</v>
      </c>
      <c r="C229" s="1">
        <v>1</v>
      </c>
      <c r="D229" s="5" t="s">
        <v>270</v>
      </c>
      <c r="E229" s="5">
        <v>139624236.6015</v>
      </c>
      <c r="F229" s="5">
        <v>-3762521.6359999999</v>
      </c>
      <c r="G229" s="5">
        <v>263029.81699999998</v>
      </c>
      <c r="H229" s="5">
        <v>2016295.82</v>
      </c>
      <c r="I229" s="5">
        <v>35635396.140100002</v>
      </c>
      <c r="J229" s="6">
        <f t="shared" si="21"/>
        <v>173776436.74259999</v>
      </c>
      <c r="K229" s="10"/>
      <c r="L229" s="146"/>
      <c r="M229" s="149"/>
      <c r="N229" s="11">
        <v>5</v>
      </c>
      <c r="O229" s="5" t="s">
        <v>863</v>
      </c>
      <c r="P229" s="5">
        <v>100468691.1551</v>
      </c>
      <c r="Q229" s="5">
        <v>-2734288.18</v>
      </c>
      <c r="R229" s="5">
        <v>189267.00760000001</v>
      </c>
      <c r="S229" s="5">
        <v>1450855.57</v>
      </c>
      <c r="T229" s="5">
        <v>28710035.170899998</v>
      </c>
      <c r="U229" s="6">
        <f t="shared" si="22"/>
        <v>128084560.72359999</v>
      </c>
    </row>
    <row r="230" spans="1:21" ht="24.95" customHeight="1" x14ac:dyDescent="0.2">
      <c r="A230" s="151"/>
      <c r="B230" s="149"/>
      <c r="C230" s="1">
        <v>2</v>
      </c>
      <c r="D230" s="5" t="s">
        <v>271</v>
      </c>
      <c r="E230" s="5">
        <v>131106938.7766</v>
      </c>
      <c r="F230" s="5">
        <v>-3677348.6578000002</v>
      </c>
      <c r="G230" s="5">
        <v>246984.58489999999</v>
      </c>
      <c r="H230" s="5">
        <v>1893298.6</v>
      </c>
      <c r="I230" s="5">
        <v>36004682.067500003</v>
      </c>
      <c r="J230" s="6">
        <f t="shared" si="21"/>
        <v>165574555.3712</v>
      </c>
      <c r="K230" s="10"/>
      <c r="L230" s="146"/>
      <c r="M230" s="149"/>
      <c r="N230" s="11">
        <v>6</v>
      </c>
      <c r="O230" s="5" t="s">
        <v>634</v>
      </c>
      <c r="P230" s="5">
        <v>114428904.49259999</v>
      </c>
      <c r="Q230" s="5">
        <v>-2734288.18</v>
      </c>
      <c r="R230" s="5">
        <v>215565.8254</v>
      </c>
      <c r="S230" s="5">
        <v>1652453.23</v>
      </c>
      <c r="T230" s="5">
        <v>33891446.127899997</v>
      </c>
      <c r="U230" s="6">
        <f t="shared" si="22"/>
        <v>147454081.49589998</v>
      </c>
    </row>
    <row r="231" spans="1:21" ht="24.95" customHeight="1" x14ac:dyDescent="0.2">
      <c r="A231" s="151"/>
      <c r="B231" s="149"/>
      <c r="C231" s="1">
        <v>3</v>
      </c>
      <c r="D231" s="5" t="s">
        <v>848</v>
      </c>
      <c r="E231" s="5">
        <v>132235587.72229999</v>
      </c>
      <c r="F231" s="5">
        <v>-3688635.1472</v>
      </c>
      <c r="G231" s="5">
        <v>249110.77970000001</v>
      </c>
      <c r="H231" s="5">
        <v>1909597.28</v>
      </c>
      <c r="I231" s="5">
        <v>36039510.384300001</v>
      </c>
      <c r="J231" s="6">
        <f t="shared" si="21"/>
        <v>166745171.01909998</v>
      </c>
      <c r="K231" s="10"/>
      <c r="L231" s="146"/>
      <c r="M231" s="149"/>
      <c r="N231" s="11">
        <v>7</v>
      </c>
      <c r="O231" s="5" t="s">
        <v>635</v>
      </c>
      <c r="P231" s="5">
        <v>95908423.411699995</v>
      </c>
      <c r="Q231" s="5">
        <v>-2734288.18</v>
      </c>
      <c r="R231" s="5">
        <v>180676.18969999999</v>
      </c>
      <c r="S231" s="5">
        <v>1385001.33</v>
      </c>
      <c r="T231" s="5">
        <v>29696409.366500001</v>
      </c>
      <c r="U231" s="6">
        <f t="shared" si="22"/>
        <v>124436222.11789998</v>
      </c>
    </row>
    <row r="232" spans="1:21" ht="24.95" customHeight="1" x14ac:dyDescent="0.2">
      <c r="A232" s="151"/>
      <c r="B232" s="149"/>
      <c r="C232" s="1">
        <v>4</v>
      </c>
      <c r="D232" s="5" t="s">
        <v>33</v>
      </c>
      <c r="E232" s="5">
        <v>127512056.76890001</v>
      </c>
      <c r="F232" s="5">
        <v>-3641399.8377</v>
      </c>
      <c r="G232" s="5">
        <v>240212.39989999999</v>
      </c>
      <c r="H232" s="5">
        <v>1841385.37</v>
      </c>
      <c r="I232" s="5">
        <v>33755271.428800002</v>
      </c>
      <c r="J232" s="6">
        <f t="shared" si="21"/>
        <v>159707526.12990004</v>
      </c>
      <c r="K232" s="10"/>
      <c r="L232" s="146"/>
      <c r="M232" s="149"/>
      <c r="N232" s="11">
        <v>8</v>
      </c>
      <c r="O232" s="5" t="s">
        <v>636</v>
      </c>
      <c r="P232" s="5">
        <v>99605821.464300007</v>
      </c>
      <c r="Q232" s="5">
        <v>-2734288.18</v>
      </c>
      <c r="R232" s="5">
        <v>187641.49859999999</v>
      </c>
      <c r="S232" s="5">
        <v>1438394.98</v>
      </c>
      <c r="T232" s="5">
        <v>29107425.5101</v>
      </c>
      <c r="U232" s="6">
        <f t="shared" si="22"/>
        <v>127604995.273</v>
      </c>
    </row>
    <row r="233" spans="1:21" ht="24.95" customHeight="1" x14ac:dyDescent="0.2">
      <c r="A233" s="151"/>
      <c r="B233" s="149"/>
      <c r="C233" s="1">
        <v>5</v>
      </c>
      <c r="D233" s="5" t="s">
        <v>272</v>
      </c>
      <c r="E233" s="5">
        <v>127098273.12549999</v>
      </c>
      <c r="F233" s="5">
        <v>-3637262.0013000001</v>
      </c>
      <c r="G233" s="5">
        <v>239432.89739999999</v>
      </c>
      <c r="H233" s="5">
        <v>1835409.97</v>
      </c>
      <c r="I233" s="5">
        <v>35174242.027900003</v>
      </c>
      <c r="J233" s="6">
        <f t="shared" si="21"/>
        <v>160710096.01949999</v>
      </c>
      <c r="K233" s="10"/>
      <c r="L233" s="146"/>
      <c r="M233" s="149"/>
      <c r="N233" s="11">
        <v>9</v>
      </c>
      <c r="O233" s="5" t="s">
        <v>637</v>
      </c>
      <c r="P233" s="5">
        <v>97967267.713300005</v>
      </c>
      <c r="Q233" s="5">
        <v>-2734288.18</v>
      </c>
      <c r="R233" s="5">
        <v>184554.7243</v>
      </c>
      <c r="S233" s="5">
        <v>1414732.83</v>
      </c>
      <c r="T233" s="5">
        <v>28986546.319499999</v>
      </c>
      <c r="U233" s="6">
        <f t="shared" si="22"/>
        <v>125818813.40709999</v>
      </c>
    </row>
    <row r="234" spans="1:21" ht="24.95" customHeight="1" x14ac:dyDescent="0.2">
      <c r="A234" s="151"/>
      <c r="B234" s="149"/>
      <c r="C234" s="1">
        <v>6</v>
      </c>
      <c r="D234" s="5" t="s">
        <v>273</v>
      </c>
      <c r="E234" s="5">
        <v>132104925.2265</v>
      </c>
      <c r="F234" s="5">
        <v>-3687328.5222999998</v>
      </c>
      <c r="G234" s="5">
        <v>248864.6323</v>
      </c>
      <c r="H234" s="5">
        <v>1907710.4</v>
      </c>
      <c r="I234" s="5">
        <v>34236370.607600003</v>
      </c>
      <c r="J234" s="6">
        <f t="shared" si="21"/>
        <v>164810542.3441</v>
      </c>
      <c r="K234" s="10"/>
      <c r="L234" s="146"/>
      <c r="M234" s="149"/>
      <c r="N234" s="11">
        <v>10</v>
      </c>
      <c r="O234" s="5" t="s">
        <v>638</v>
      </c>
      <c r="P234" s="5">
        <v>111212207.90180001</v>
      </c>
      <c r="Q234" s="5">
        <v>-2734288.18</v>
      </c>
      <c r="R234" s="5">
        <v>209506.0815</v>
      </c>
      <c r="S234" s="5">
        <v>1606001.33</v>
      </c>
      <c r="T234" s="5">
        <v>33383980.175700001</v>
      </c>
      <c r="U234" s="6">
        <f t="shared" si="22"/>
        <v>143677407.30899999</v>
      </c>
    </row>
    <row r="235" spans="1:21" ht="24.95" customHeight="1" x14ac:dyDescent="0.2">
      <c r="A235" s="151"/>
      <c r="B235" s="149"/>
      <c r="C235" s="1">
        <v>7</v>
      </c>
      <c r="D235" s="5" t="s">
        <v>274</v>
      </c>
      <c r="E235" s="5">
        <v>154354541.4014</v>
      </c>
      <c r="F235" s="5">
        <v>-3909824.6839999999</v>
      </c>
      <c r="G235" s="5">
        <v>290779.36440000002</v>
      </c>
      <c r="H235" s="5">
        <v>2229014.27</v>
      </c>
      <c r="I235" s="5">
        <v>40386023.881499998</v>
      </c>
      <c r="J235" s="6">
        <f t="shared" si="21"/>
        <v>193350534.23330003</v>
      </c>
      <c r="K235" s="10"/>
      <c r="L235" s="146"/>
      <c r="M235" s="149"/>
      <c r="N235" s="11">
        <v>11</v>
      </c>
      <c r="O235" s="5" t="s">
        <v>639</v>
      </c>
      <c r="P235" s="5">
        <v>117754890.6719</v>
      </c>
      <c r="Q235" s="5">
        <v>-2734288.18</v>
      </c>
      <c r="R235" s="5">
        <v>221831.4535</v>
      </c>
      <c r="S235" s="5">
        <v>1700483.38</v>
      </c>
      <c r="T235" s="5">
        <v>35998974.816500001</v>
      </c>
      <c r="U235" s="6">
        <f t="shared" si="22"/>
        <v>152941892.1419</v>
      </c>
    </row>
    <row r="236" spans="1:21" ht="24.95" customHeight="1" x14ac:dyDescent="0.2">
      <c r="A236" s="151"/>
      <c r="B236" s="149"/>
      <c r="C236" s="1">
        <v>8</v>
      </c>
      <c r="D236" s="5" t="s">
        <v>275</v>
      </c>
      <c r="E236" s="5">
        <v>136723140.3603</v>
      </c>
      <c r="F236" s="5">
        <v>-3733510.6735999999</v>
      </c>
      <c r="G236" s="5">
        <v>257564.6139</v>
      </c>
      <c r="H236" s="5">
        <v>1974401.45</v>
      </c>
      <c r="I236" s="5">
        <v>35584400.231600001</v>
      </c>
      <c r="J236" s="6">
        <f t="shared" si="21"/>
        <v>170805995.98220003</v>
      </c>
      <c r="K236" s="10"/>
      <c r="L236" s="146"/>
      <c r="M236" s="149"/>
      <c r="N236" s="11">
        <v>12</v>
      </c>
      <c r="O236" s="5" t="s">
        <v>640</v>
      </c>
      <c r="P236" s="5">
        <v>136097517.34130001</v>
      </c>
      <c r="Q236" s="5">
        <v>-2734288.18</v>
      </c>
      <c r="R236" s="5">
        <v>256386.0398</v>
      </c>
      <c r="S236" s="5">
        <v>1965366.91</v>
      </c>
      <c r="T236" s="5">
        <v>37572897.428099997</v>
      </c>
      <c r="U236" s="6">
        <f t="shared" si="22"/>
        <v>173157879.53920001</v>
      </c>
    </row>
    <row r="237" spans="1:21" ht="24.95" customHeight="1" x14ac:dyDescent="0.2">
      <c r="A237" s="151"/>
      <c r="B237" s="149"/>
      <c r="C237" s="1">
        <v>9</v>
      </c>
      <c r="D237" s="5" t="s">
        <v>276</v>
      </c>
      <c r="E237" s="5">
        <v>123701685.5668</v>
      </c>
      <c r="F237" s="5">
        <v>-3603296.1257000002</v>
      </c>
      <c r="G237" s="5">
        <v>233034.26759999999</v>
      </c>
      <c r="H237" s="5">
        <v>1786360.28</v>
      </c>
      <c r="I237" s="5">
        <v>33308169.522500001</v>
      </c>
      <c r="J237" s="6">
        <f t="shared" si="21"/>
        <v>155425953.51120001</v>
      </c>
      <c r="K237" s="10"/>
      <c r="L237" s="146"/>
      <c r="M237" s="149"/>
      <c r="N237" s="11">
        <v>13</v>
      </c>
      <c r="O237" s="5" t="s">
        <v>641</v>
      </c>
      <c r="P237" s="5">
        <v>126862517.05490001</v>
      </c>
      <c r="Q237" s="5">
        <v>-2734288.18</v>
      </c>
      <c r="R237" s="5">
        <v>238988.77050000001</v>
      </c>
      <c r="S237" s="5">
        <v>1832005.45</v>
      </c>
      <c r="T237" s="5">
        <v>34974523.675899997</v>
      </c>
      <c r="U237" s="6">
        <f t="shared" si="22"/>
        <v>161173746.77130002</v>
      </c>
    </row>
    <row r="238" spans="1:21" ht="24.95" customHeight="1" x14ac:dyDescent="0.2">
      <c r="A238" s="151"/>
      <c r="B238" s="149"/>
      <c r="C238" s="1">
        <v>10</v>
      </c>
      <c r="D238" s="5" t="s">
        <v>277</v>
      </c>
      <c r="E238" s="5">
        <v>171821106.13100001</v>
      </c>
      <c r="F238" s="5">
        <v>-4084490.3313000002</v>
      </c>
      <c r="G238" s="5">
        <v>323683.58960000001</v>
      </c>
      <c r="H238" s="5">
        <v>2481246.71</v>
      </c>
      <c r="I238" s="5">
        <v>41856821.433499999</v>
      </c>
      <c r="J238" s="6">
        <f t="shared" si="21"/>
        <v>212398367.53280002</v>
      </c>
      <c r="K238" s="10"/>
      <c r="L238" s="146"/>
      <c r="M238" s="149"/>
      <c r="N238" s="11">
        <v>14</v>
      </c>
      <c r="O238" s="5" t="s">
        <v>642</v>
      </c>
      <c r="P238" s="5">
        <v>110584823.78039999</v>
      </c>
      <c r="Q238" s="5">
        <v>-2734288.18</v>
      </c>
      <c r="R238" s="5">
        <v>208324.18979999999</v>
      </c>
      <c r="S238" s="5">
        <v>1596941.35</v>
      </c>
      <c r="T238" s="5">
        <v>33587737.161399998</v>
      </c>
      <c r="U238" s="6">
        <f t="shared" si="22"/>
        <v>143243538.30159998</v>
      </c>
    </row>
    <row r="239" spans="1:21" ht="24.95" customHeight="1" x14ac:dyDescent="0.2">
      <c r="A239" s="151"/>
      <c r="B239" s="149"/>
      <c r="C239" s="1">
        <v>11</v>
      </c>
      <c r="D239" s="5" t="s">
        <v>278</v>
      </c>
      <c r="E239" s="5">
        <v>133296248.40549999</v>
      </c>
      <c r="F239" s="5">
        <v>-3699241.7541</v>
      </c>
      <c r="G239" s="5">
        <v>251108.89540000001</v>
      </c>
      <c r="H239" s="5">
        <v>1924914.14</v>
      </c>
      <c r="I239" s="5">
        <v>35401419.356799997</v>
      </c>
      <c r="J239" s="6">
        <f t="shared" si="21"/>
        <v>167174449.04359999</v>
      </c>
      <c r="K239" s="10"/>
      <c r="L239" s="146"/>
      <c r="M239" s="149"/>
      <c r="N239" s="11">
        <v>15</v>
      </c>
      <c r="O239" s="5" t="s">
        <v>643</v>
      </c>
      <c r="P239" s="5">
        <v>86899905.080799997</v>
      </c>
      <c r="Q239" s="5">
        <v>-2734288.18</v>
      </c>
      <c r="R239" s="5">
        <v>163705.57639999999</v>
      </c>
      <c r="S239" s="5">
        <v>1254910.46</v>
      </c>
      <c r="T239" s="5">
        <v>26162732.876800001</v>
      </c>
      <c r="U239" s="6">
        <f t="shared" si="22"/>
        <v>111746965.81399998</v>
      </c>
    </row>
    <row r="240" spans="1:21" ht="24.95" customHeight="1" x14ac:dyDescent="0.2">
      <c r="A240" s="151"/>
      <c r="B240" s="149"/>
      <c r="C240" s="1">
        <v>12</v>
      </c>
      <c r="D240" s="5" t="s">
        <v>279</v>
      </c>
      <c r="E240" s="5">
        <v>147082170.9314</v>
      </c>
      <c r="F240" s="5">
        <v>-3837100.9792999998</v>
      </c>
      <c r="G240" s="5">
        <v>277079.37709999998</v>
      </c>
      <c r="H240" s="5">
        <v>2123994.9</v>
      </c>
      <c r="I240" s="5">
        <v>39005961.271899998</v>
      </c>
      <c r="J240" s="6">
        <f t="shared" si="21"/>
        <v>184652105.5011</v>
      </c>
      <c r="K240" s="10"/>
      <c r="L240" s="146"/>
      <c r="M240" s="149"/>
      <c r="N240" s="11">
        <v>16</v>
      </c>
      <c r="O240" s="5" t="s">
        <v>538</v>
      </c>
      <c r="P240" s="5">
        <v>111978752.08329999</v>
      </c>
      <c r="Q240" s="5">
        <v>-2734288.18</v>
      </c>
      <c r="R240" s="5">
        <v>210950.1286</v>
      </c>
      <c r="S240" s="5">
        <v>1617070.9</v>
      </c>
      <c r="T240" s="5">
        <v>30672282.182300001</v>
      </c>
      <c r="U240" s="6">
        <f t="shared" si="22"/>
        <v>141744767.1142</v>
      </c>
    </row>
    <row r="241" spans="1:21" ht="24.95" customHeight="1" x14ac:dyDescent="0.2">
      <c r="A241" s="151"/>
      <c r="B241" s="150"/>
      <c r="C241" s="1">
        <v>13</v>
      </c>
      <c r="D241" s="5" t="s">
        <v>280</v>
      </c>
      <c r="E241" s="5">
        <v>161091471.9014</v>
      </c>
      <c r="F241" s="5">
        <v>-3977193.9890000001</v>
      </c>
      <c r="G241" s="5">
        <v>303470.66820000001</v>
      </c>
      <c r="H241" s="5">
        <v>2326301.4300000002</v>
      </c>
      <c r="I241" s="5">
        <v>42065035.839400001</v>
      </c>
      <c r="J241" s="6">
        <f t="shared" si="21"/>
        <v>201809085.84999999</v>
      </c>
      <c r="K241" s="10"/>
      <c r="L241" s="146"/>
      <c r="M241" s="149"/>
      <c r="N241" s="11">
        <v>17</v>
      </c>
      <c r="O241" s="5" t="s">
        <v>644</v>
      </c>
      <c r="P241" s="5">
        <v>98724580.265799999</v>
      </c>
      <c r="Q241" s="5">
        <v>-2734288.18</v>
      </c>
      <c r="R241" s="5">
        <v>185981.3805</v>
      </c>
      <c r="S241" s="5">
        <v>1425669.09</v>
      </c>
      <c r="T241" s="5">
        <v>28050790.285</v>
      </c>
      <c r="U241" s="6">
        <f t="shared" si="22"/>
        <v>125652732.8413</v>
      </c>
    </row>
    <row r="242" spans="1:21" ht="24.95" customHeight="1" x14ac:dyDescent="0.2">
      <c r="A242" s="1"/>
      <c r="B242" s="138" t="s">
        <v>821</v>
      </c>
      <c r="C242" s="139"/>
      <c r="D242" s="140"/>
      <c r="E242" s="13">
        <f>SUM(E229:E241)</f>
        <v>1817752382.9191</v>
      </c>
      <c r="F242" s="13">
        <f t="shared" ref="F242:J242" si="27">SUM(F229:F241)</f>
        <v>-48939154.339300007</v>
      </c>
      <c r="G242" s="13">
        <f t="shared" si="27"/>
        <v>3424355.8874000004</v>
      </c>
      <c r="H242" s="13">
        <f t="shared" si="27"/>
        <v>26249930.620000001</v>
      </c>
      <c r="I242" s="13">
        <f t="shared" si="27"/>
        <v>478453304.19339997</v>
      </c>
      <c r="J242" s="13">
        <f t="shared" si="27"/>
        <v>2276940819.2806001</v>
      </c>
      <c r="K242" s="10"/>
      <c r="L242" s="146"/>
      <c r="M242" s="149"/>
      <c r="N242" s="11">
        <v>18</v>
      </c>
      <c r="O242" s="5" t="s">
        <v>864</v>
      </c>
      <c r="P242" s="5">
        <v>102921443.7273</v>
      </c>
      <c r="Q242" s="5">
        <v>-2734288.18</v>
      </c>
      <c r="R242" s="5">
        <v>193887.60269999999</v>
      </c>
      <c r="S242" s="5">
        <v>1486275.46</v>
      </c>
      <c r="T242" s="5">
        <v>31415538.105700001</v>
      </c>
      <c r="U242" s="6">
        <f t="shared" si="22"/>
        <v>133282856.71569999</v>
      </c>
    </row>
    <row r="243" spans="1:21" ht="24.95" customHeight="1" x14ac:dyDescent="0.2">
      <c r="A243" s="148" t="s">
        <v>34</v>
      </c>
      <c r="B243" s="148" t="s">
        <v>34</v>
      </c>
      <c r="C243" s="1">
        <v>1</v>
      </c>
      <c r="D243" s="5" t="s">
        <v>281</v>
      </c>
      <c r="E243" s="5">
        <v>167247183.9596</v>
      </c>
      <c r="F243" s="5">
        <v>0</v>
      </c>
      <c r="G243" s="5">
        <v>315067.049</v>
      </c>
      <c r="H243" s="5">
        <v>2415195.2799999998</v>
      </c>
      <c r="I243" s="5">
        <v>45390517.930399999</v>
      </c>
      <c r="J243" s="6">
        <f t="shared" si="21"/>
        <v>215367964.21899998</v>
      </c>
      <c r="K243" s="10"/>
      <c r="L243" s="146"/>
      <c r="M243" s="149"/>
      <c r="N243" s="11">
        <v>19</v>
      </c>
      <c r="O243" s="5" t="s">
        <v>645</v>
      </c>
      <c r="P243" s="5">
        <v>109065276.5765</v>
      </c>
      <c r="Q243" s="5">
        <v>-2734288.18</v>
      </c>
      <c r="R243" s="5">
        <v>205461.60490000001</v>
      </c>
      <c r="S243" s="5">
        <v>1574997.77</v>
      </c>
      <c r="T243" s="5">
        <v>31186547.589000002</v>
      </c>
      <c r="U243" s="6">
        <f t="shared" si="22"/>
        <v>139297995.36039999</v>
      </c>
    </row>
    <row r="244" spans="1:21" ht="24.95" customHeight="1" x14ac:dyDescent="0.2">
      <c r="A244" s="149"/>
      <c r="B244" s="149"/>
      <c r="C244" s="1">
        <v>2</v>
      </c>
      <c r="D244" s="5" t="s">
        <v>282</v>
      </c>
      <c r="E244" s="5">
        <v>158848432.0359</v>
      </c>
      <c r="F244" s="5">
        <v>0</v>
      </c>
      <c r="G244" s="5">
        <v>299245.1384</v>
      </c>
      <c r="H244" s="5">
        <v>2293909.9700000002</v>
      </c>
      <c r="I244" s="5">
        <v>51267437.530500002</v>
      </c>
      <c r="J244" s="6">
        <f t="shared" si="21"/>
        <v>212709024.67479998</v>
      </c>
      <c r="K244" s="10"/>
      <c r="L244" s="146"/>
      <c r="M244" s="149"/>
      <c r="N244" s="11">
        <v>20</v>
      </c>
      <c r="O244" s="5" t="s">
        <v>542</v>
      </c>
      <c r="P244" s="5">
        <v>107936208.4121</v>
      </c>
      <c r="Q244" s="5">
        <v>-2734288.18</v>
      </c>
      <c r="R244" s="5">
        <v>203334.62040000001</v>
      </c>
      <c r="S244" s="5">
        <v>1558693.04</v>
      </c>
      <c r="T244" s="5">
        <v>32390957.624600001</v>
      </c>
      <c r="U244" s="6">
        <f t="shared" si="22"/>
        <v>139354905.51710001</v>
      </c>
    </row>
    <row r="245" spans="1:21" ht="24.95" customHeight="1" x14ac:dyDescent="0.2">
      <c r="A245" s="149"/>
      <c r="B245" s="149"/>
      <c r="C245" s="1">
        <v>3</v>
      </c>
      <c r="D245" s="5" t="s">
        <v>283</v>
      </c>
      <c r="E245" s="5">
        <v>105112916.93719999</v>
      </c>
      <c r="F245" s="5">
        <v>0</v>
      </c>
      <c r="G245" s="5">
        <v>198015.989</v>
      </c>
      <c r="H245" s="5">
        <v>1517922.24</v>
      </c>
      <c r="I245" s="5">
        <v>33544357.248500001</v>
      </c>
      <c r="J245" s="6">
        <f t="shared" si="21"/>
        <v>140373212.41469997</v>
      </c>
      <c r="K245" s="10"/>
      <c r="L245" s="146"/>
      <c r="M245" s="149"/>
      <c r="N245" s="11">
        <v>21</v>
      </c>
      <c r="O245" s="5" t="s">
        <v>646</v>
      </c>
      <c r="P245" s="5">
        <v>116782909.59819999</v>
      </c>
      <c r="Q245" s="5">
        <v>-2734288.18</v>
      </c>
      <c r="R245" s="5">
        <v>220000.39600000001</v>
      </c>
      <c r="S245" s="5">
        <v>1686447.12</v>
      </c>
      <c r="T245" s="5">
        <v>34211851.532499999</v>
      </c>
      <c r="U245" s="6">
        <f t="shared" si="22"/>
        <v>150166920.46669999</v>
      </c>
    </row>
    <row r="246" spans="1:21" ht="24.95" customHeight="1" x14ac:dyDescent="0.2">
      <c r="A246" s="149"/>
      <c r="B246" s="149"/>
      <c r="C246" s="1">
        <v>4</v>
      </c>
      <c r="D246" s="5" t="s">
        <v>284</v>
      </c>
      <c r="E246" s="5">
        <v>108216844.973</v>
      </c>
      <c r="F246" s="5">
        <v>0</v>
      </c>
      <c r="G246" s="5">
        <v>203863.29490000001</v>
      </c>
      <c r="H246" s="5">
        <v>1562745.67</v>
      </c>
      <c r="I246" s="5">
        <v>34604769.948299997</v>
      </c>
      <c r="J246" s="6">
        <f t="shared" si="21"/>
        <v>144588223.88620001</v>
      </c>
      <c r="K246" s="10"/>
      <c r="L246" s="146"/>
      <c r="M246" s="149"/>
      <c r="N246" s="11">
        <v>22</v>
      </c>
      <c r="O246" s="5" t="s">
        <v>647</v>
      </c>
      <c r="P246" s="5">
        <v>105999859.47759999</v>
      </c>
      <c r="Q246" s="5">
        <v>-2734288.18</v>
      </c>
      <c r="R246" s="5">
        <v>199686.8475</v>
      </c>
      <c r="S246" s="5">
        <v>1530730.47</v>
      </c>
      <c r="T246" s="5">
        <v>31157989.880199999</v>
      </c>
      <c r="U246" s="6">
        <f t="shared" si="22"/>
        <v>136153978.49529999</v>
      </c>
    </row>
    <row r="247" spans="1:21" ht="24.95" customHeight="1" x14ac:dyDescent="0.2">
      <c r="A247" s="149"/>
      <c r="B247" s="149"/>
      <c r="C247" s="1">
        <v>5</v>
      </c>
      <c r="D247" s="5" t="s">
        <v>285</v>
      </c>
      <c r="E247" s="5">
        <v>129572887.81659999</v>
      </c>
      <c r="F247" s="5">
        <v>0</v>
      </c>
      <c r="G247" s="5">
        <v>244094.67720000001</v>
      </c>
      <c r="H247" s="5">
        <v>1871145.57</v>
      </c>
      <c r="I247" s="5">
        <v>38259476.727600001</v>
      </c>
      <c r="J247" s="6">
        <f t="shared" si="21"/>
        <v>169947604.79139999</v>
      </c>
      <c r="K247" s="10"/>
      <c r="L247" s="146"/>
      <c r="M247" s="149"/>
      <c r="N247" s="11">
        <v>23</v>
      </c>
      <c r="O247" s="5" t="s">
        <v>648</v>
      </c>
      <c r="P247" s="5">
        <v>130341702.2641</v>
      </c>
      <c r="Q247" s="5">
        <v>-2734288.18</v>
      </c>
      <c r="R247" s="5">
        <v>245543.0012</v>
      </c>
      <c r="S247" s="5">
        <v>1882247.92</v>
      </c>
      <c r="T247" s="5">
        <v>37821455.263800003</v>
      </c>
      <c r="U247" s="6">
        <f t="shared" si="22"/>
        <v>167556660.26910001</v>
      </c>
    </row>
    <row r="248" spans="1:21" ht="24.95" customHeight="1" x14ac:dyDescent="0.2">
      <c r="A248" s="149"/>
      <c r="B248" s="149"/>
      <c r="C248" s="1">
        <v>6</v>
      </c>
      <c r="D248" s="5" t="s">
        <v>286</v>
      </c>
      <c r="E248" s="5">
        <v>110132270.3126</v>
      </c>
      <c r="F248" s="5">
        <v>0</v>
      </c>
      <c r="G248" s="5">
        <v>207471.65109999999</v>
      </c>
      <c r="H248" s="5">
        <v>1590406.09</v>
      </c>
      <c r="I248" s="5">
        <v>35095539.462300003</v>
      </c>
      <c r="J248" s="6">
        <f t="shared" si="21"/>
        <v>147025687.516</v>
      </c>
      <c r="K248" s="10"/>
      <c r="L248" s="146"/>
      <c r="M248" s="149"/>
      <c r="N248" s="11">
        <v>24</v>
      </c>
      <c r="O248" s="5" t="s">
        <v>865</v>
      </c>
      <c r="P248" s="5">
        <v>108087616.93009999</v>
      </c>
      <c r="Q248" s="5">
        <v>-2734288.18</v>
      </c>
      <c r="R248" s="5">
        <v>203619.8499</v>
      </c>
      <c r="S248" s="5">
        <v>1560879.51</v>
      </c>
      <c r="T248" s="5">
        <v>32165366.835099999</v>
      </c>
      <c r="U248" s="6">
        <f t="shared" si="22"/>
        <v>139283194.94510001</v>
      </c>
    </row>
    <row r="249" spans="1:21" ht="24.95" customHeight="1" x14ac:dyDescent="0.2">
      <c r="A249" s="149"/>
      <c r="B249" s="149"/>
      <c r="C249" s="1">
        <v>7</v>
      </c>
      <c r="D249" s="5" t="s">
        <v>287</v>
      </c>
      <c r="E249" s="5">
        <v>110233568.0941</v>
      </c>
      <c r="F249" s="5">
        <v>0</v>
      </c>
      <c r="G249" s="5">
        <v>207662.48</v>
      </c>
      <c r="H249" s="5">
        <v>1591868.92</v>
      </c>
      <c r="I249" s="5">
        <v>32733333.428800002</v>
      </c>
      <c r="J249" s="6">
        <f t="shared" si="21"/>
        <v>144766432.92290002</v>
      </c>
      <c r="K249" s="10"/>
      <c r="L249" s="146"/>
      <c r="M249" s="149"/>
      <c r="N249" s="11">
        <v>25</v>
      </c>
      <c r="O249" s="5" t="s">
        <v>866</v>
      </c>
      <c r="P249" s="5">
        <v>142404090.30360001</v>
      </c>
      <c r="Q249" s="5">
        <v>-2734288.18</v>
      </c>
      <c r="R249" s="5">
        <v>268266.61849999998</v>
      </c>
      <c r="S249" s="5">
        <v>2056439.33</v>
      </c>
      <c r="T249" s="5">
        <v>33494962.382599998</v>
      </c>
      <c r="U249" s="6">
        <f t="shared" si="22"/>
        <v>175489470.45470002</v>
      </c>
    </row>
    <row r="250" spans="1:21" ht="24.95" customHeight="1" x14ac:dyDescent="0.2">
      <c r="A250" s="149"/>
      <c r="B250" s="149"/>
      <c r="C250" s="1">
        <v>8</v>
      </c>
      <c r="D250" s="5" t="s">
        <v>288</v>
      </c>
      <c r="E250" s="5">
        <v>127880128.9338</v>
      </c>
      <c r="F250" s="5">
        <v>0</v>
      </c>
      <c r="G250" s="5">
        <v>240905.7892</v>
      </c>
      <c r="H250" s="5">
        <v>1846700.65</v>
      </c>
      <c r="I250" s="5">
        <v>36618163.967299998</v>
      </c>
      <c r="J250" s="6">
        <f t="shared" si="21"/>
        <v>166585899.34029999</v>
      </c>
      <c r="K250" s="10"/>
      <c r="L250" s="146"/>
      <c r="M250" s="149"/>
      <c r="N250" s="11">
        <v>26</v>
      </c>
      <c r="O250" s="5" t="s">
        <v>649</v>
      </c>
      <c r="P250" s="5">
        <v>97472279.440699995</v>
      </c>
      <c r="Q250" s="5">
        <v>-2734288.18</v>
      </c>
      <c r="R250" s="5">
        <v>183622.24530000001</v>
      </c>
      <c r="S250" s="5">
        <v>1407584.77</v>
      </c>
      <c r="T250" s="5">
        <v>29149582.127799999</v>
      </c>
      <c r="U250" s="6">
        <f t="shared" si="22"/>
        <v>125478780.40379998</v>
      </c>
    </row>
    <row r="251" spans="1:21" ht="24.95" customHeight="1" x14ac:dyDescent="0.2">
      <c r="A251" s="149"/>
      <c r="B251" s="149"/>
      <c r="C251" s="1">
        <v>9</v>
      </c>
      <c r="D251" s="5" t="s">
        <v>289</v>
      </c>
      <c r="E251" s="5">
        <v>140747778.0623</v>
      </c>
      <c r="F251" s="5">
        <v>0</v>
      </c>
      <c r="G251" s="5">
        <v>265146.39010000002</v>
      </c>
      <c r="H251" s="5">
        <v>2032520.73</v>
      </c>
      <c r="I251" s="5">
        <v>40517500.008599997</v>
      </c>
      <c r="J251" s="6">
        <f t="shared" si="21"/>
        <v>183562945.19099998</v>
      </c>
      <c r="K251" s="10"/>
      <c r="L251" s="146"/>
      <c r="M251" s="149"/>
      <c r="N251" s="11">
        <v>27</v>
      </c>
      <c r="O251" s="5" t="s">
        <v>650</v>
      </c>
      <c r="P251" s="5">
        <v>117897369.54440001</v>
      </c>
      <c r="Q251" s="5">
        <v>-2734288.18</v>
      </c>
      <c r="R251" s="5">
        <v>222099.861</v>
      </c>
      <c r="S251" s="5">
        <v>1702540.9</v>
      </c>
      <c r="T251" s="5">
        <v>33317496.6208</v>
      </c>
      <c r="U251" s="6">
        <f t="shared" si="22"/>
        <v>150405218.7462</v>
      </c>
    </row>
    <row r="252" spans="1:21" ht="24.95" customHeight="1" x14ac:dyDescent="0.2">
      <c r="A252" s="149"/>
      <c r="B252" s="149"/>
      <c r="C252" s="1">
        <v>10</v>
      </c>
      <c r="D252" s="5" t="s">
        <v>290</v>
      </c>
      <c r="E252" s="5">
        <v>102414662.4906</v>
      </c>
      <c r="F252" s="5">
        <v>0</v>
      </c>
      <c r="G252" s="5">
        <v>192932.9075</v>
      </c>
      <c r="H252" s="5">
        <v>1478957.1</v>
      </c>
      <c r="I252" s="5">
        <v>30849431.242800001</v>
      </c>
      <c r="J252" s="6">
        <f t="shared" si="21"/>
        <v>134935983.74090001</v>
      </c>
      <c r="K252" s="10"/>
      <c r="L252" s="146"/>
      <c r="M252" s="149"/>
      <c r="N252" s="11">
        <v>28</v>
      </c>
      <c r="O252" s="5" t="s">
        <v>651</v>
      </c>
      <c r="P252" s="5">
        <v>118275390.35259999</v>
      </c>
      <c r="Q252" s="5">
        <v>-2734288.18</v>
      </c>
      <c r="R252" s="5">
        <v>222811.99189999999</v>
      </c>
      <c r="S252" s="5">
        <v>1707999.85</v>
      </c>
      <c r="T252" s="5">
        <v>34590958.894100003</v>
      </c>
      <c r="U252" s="6">
        <f t="shared" si="22"/>
        <v>152062872.90859997</v>
      </c>
    </row>
    <row r="253" spans="1:21" ht="24.95" customHeight="1" x14ac:dyDescent="0.2">
      <c r="A253" s="149"/>
      <c r="B253" s="149"/>
      <c r="C253" s="1">
        <v>11</v>
      </c>
      <c r="D253" s="5" t="s">
        <v>291</v>
      </c>
      <c r="E253" s="5">
        <v>175732139.21619999</v>
      </c>
      <c r="F253" s="5">
        <v>0</v>
      </c>
      <c r="G253" s="5">
        <v>331051.35279999999</v>
      </c>
      <c r="H253" s="5">
        <v>2537725.44</v>
      </c>
      <c r="I253" s="5">
        <v>53625110.594300002</v>
      </c>
      <c r="J253" s="6">
        <f t="shared" si="21"/>
        <v>232226026.60330001</v>
      </c>
      <c r="K253" s="10"/>
      <c r="L253" s="146"/>
      <c r="M253" s="149"/>
      <c r="N253" s="11">
        <v>29</v>
      </c>
      <c r="O253" s="5" t="s">
        <v>652</v>
      </c>
      <c r="P253" s="5">
        <v>104227300.9786</v>
      </c>
      <c r="Q253" s="5">
        <v>-2734288.18</v>
      </c>
      <c r="R253" s="5">
        <v>196347.62969999999</v>
      </c>
      <c r="S253" s="5">
        <v>1505133.18</v>
      </c>
      <c r="T253" s="5">
        <v>31150434.930799998</v>
      </c>
      <c r="U253" s="6">
        <f t="shared" si="22"/>
        <v>134344928.53909999</v>
      </c>
    </row>
    <row r="254" spans="1:21" ht="24.95" customHeight="1" x14ac:dyDescent="0.2">
      <c r="A254" s="149"/>
      <c r="B254" s="149"/>
      <c r="C254" s="1">
        <v>12</v>
      </c>
      <c r="D254" s="5" t="s">
        <v>292</v>
      </c>
      <c r="E254" s="5">
        <v>180856329.06560001</v>
      </c>
      <c r="F254" s="5">
        <v>0</v>
      </c>
      <c r="G254" s="5">
        <v>340704.51010000001</v>
      </c>
      <c r="H254" s="5">
        <v>2611723.21</v>
      </c>
      <c r="I254" s="5">
        <v>53894444.540899999</v>
      </c>
      <c r="J254" s="6">
        <f t="shared" si="21"/>
        <v>237703201.32660002</v>
      </c>
      <c r="K254" s="10"/>
      <c r="L254" s="147"/>
      <c r="M254" s="150"/>
      <c r="N254" s="11">
        <v>30</v>
      </c>
      <c r="O254" s="5" t="s">
        <v>653</v>
      </c>
      <c r="P254" s="5">
        <v>115960676.0838</v>
      </c>
      <c r="Q254" s="5">
        <v>-2734288.18</v>
      </c>
      <c r="R254" s="5">
        <v>218451.43900000001</v>
      </c>
      <c r="S254" s="5">
        <v>1674573.35</v>
      </c>
      <c r="T254" s="5">
        <v>35201172.158399999</v>
      </c>
      <c r="U254" s="6">
        <f t="shared" si="22"/>
        <v>150320584.85119998</v>
      </c>
    </row>
    <row r="255" spans="1:21" ht="24.95" customHeight="1" x14ac:dyDescent="0.2">
      <c r="A255" s="149"/>
      <c r="B255" s="149"/>
      <c r="C255" s="1">
        <v>13</v>
      </c>
      <c r="D255" s="5" t="s">
        <v>293</v>
      </c>
      <c r="E255" s="5">
        <v>141756505.46180001</v>
      </c>
      <c r="F255" s="5">
        <v>0</v>
      </c>
      <c r="G255" s="5">
        <v>267046.67180000001</v>
      </c>
      <c r="H255" s="5">
        <v>2047087.64</v>
      </c>
      <c r="I255" s="5">
        <v>39392416.941799998</v>
      </c>
      <c r="J255" s="6">
        <f t="shared" si="21"/>
        <v>183463056.71539998</v>
      </c>
      <c r="K255" s="10"/>
      <c r="L255" s="17"/>
      <c r="M255" s="138" t="s">
        <v>839</v>
      </c>
      <c r="N255" s="139"/>
      <c r="O255" s="140"/>
      <c r="P255" s="13">
        <f>SUM(P225:P254)</f>
        <v>3304676162.1106</v>
      </c>
      <c r="Q255" s="13">
        <f t="shared" ref="Q255:U255" si="28">SUM(Q225:Q254)</f>
        <v>-82028645.400000036</v>
      </c>
      <c r="R255" s="13">
        <f t="shared" si="28"/>
        <v>6225483.3925999999</v>
      </c>
      <c r="S255" s="13">
        <f t="shared" si="28"/>
        <v>47722407.530000001</v>
      </c>
      <c r="T255" s="13">
        <f t="shared" si="28"/>
        <v>959536929.12150002</v>
      </c>
      <c r="U255" s="13">
        <f t="shared" si="28"/>
        <v>4236132336.7547007</v>
      </c>
    </row>
    <row r="256" spans="1:21" ht="24.95" customHeight="1" x14ac:dyDescent="0.2">
      <c r="A256" s="149"/>
      <c r="B256" s="149"/>
      <c r="C256" s="1">
        <v>14</v>
      </c>
      <c r="D256" s="5" t="s">
        <v>294</v>
      </c>
      <c r="E256" s="5">
        <v>135189665.32600001</v>
      </c>
      <c r="F256" s="5">
        <v>0</v>
      </c>
      <c r="G256" s="5">
        <v>254675.79120000001</v>
      </c>
      <c r="H256" s="5">
        <v>1952256.74</v>
      </c>
      <c r="I256" s="5">
        <v>37211454.1448</v>
      </c>
      <c r="J256" s="6">
        <f t="shared" si="21"/>
        <v>174608052.00200003</v>
      </c>
      <c r="K256" s="10"/>
      <c r="L256" s="145">
        <v>30</v>
      </c>
      <c r="M256" s="148" t="s">
        <v>52</v>
      </c>
      <c r="N256" s="11">
        <v>1</v>
      </c>
      <c r="O256" s="5" t="s">
        <v>654</v>
      </c>
      <c r="P256" s="5">
        <v>114127349.87100001</v>
      </c>
      <c r="Q256" s="5">
        <v>-2536017.62</v>
      </c>
      <c r="R256" s="5">
        <v>214997.7445</v>
      </c>
      <c r="S256" s="5">
        <v>1648098.52</v>
      </c>
      <c r="T256" s="5">
        <v>38357175.045000002</v>
      </c>
      <c r="U256" s="6">
        <f t="shared" si="22"/>
        <v>151811603.5605</v>
      </c>
    </row>
    <row r="257" spans="1:21" ht="24.95" customHeight="1" x14ac:dyDescent="0.2">
      <c r="A257" s="149"/>
      <c r="B257" s="149"/>
      <c r="C257" s="1">
        <v>15</v>
      </c>
      <c r="D257" s="5" t="s">
        <v>295</v>
      </c>
      <c r="E257" s="5">
        <v>147548396.2744</v>
      </c>
      <c r="F257" s="5">
        <v>0</v>
      </c>
      <c r="G257" s="5">
        <v>277957.67129999999</v>
      </c>
      <c r="H257" s="5">
        <v>2130727.6</v>
      </c>
      <c r="I257" s="5">
        <v>35814317.349600002</v>
      </c>
      <c r="J257" s="6">
        <f t="shared" si="21"/>
        <v>185771398.89529997</v>
      </c>
      <c r="K257" s="10"/>
      <c r="L257" s="146"/>
      <c r="M257" s="149"/>
      <c r="N257" s="11">
        <v>2</v>
      </c>
      <c r="O257" s="5" t="s">
        <v>655</v>
      </c>
      <c r="P257" s="5">
        <v>132535899.62029999</v>
      </c>
      <c r="Q257" s="5">
        <v>-2536017.62</v>
      </c>
      <c r="R257" s="5">
        <v>249676.51939999999</v>
      </c>
      <c r="S257" s="5">
        <v>1913934.04</v>
      </c>
      <c r="T257" s="5">
        <v>44188538.299999997</v>
      </c>
      <c r="U257" s="6">
        <f t="shared" si="22"/>
        <v>176352030.85969999</v>
      </c>
    </row>
    <row r="258" spans="1:21" ht="24.95" customHeight="1" x14ac:dyDescent="0.2">
      <c r="A258" s="149"/>
      <c r="B258" s="149"/>
      <c r="C258" s="1">
        <v>16</v>
      </c>
      <c r="D258" s="5" t="s">
        <v>296</v>
      </c>
      <c r="E258" s="5">
        <v>129430594.3159</v>
      </c>
      <c r="F258" s="5">
        <v>0</v>
      </c>
      <c r="G258" s="5">
        <v>243826.61900000001</v>
      </c>
      <c r="H258" s="5">
        <v>1869090.73</v>
      </c>
      <c r="I258" s="5">
        <v>37251948.673699997</v>
      </c>
      <c r="J258" s="6">
        <f t="shared" si="21"/>
        <v>168795460.33860001</v>
      </c>
      <c r="K258" s="10"/>
      <c r="L258" s="146"/>
      <c r="M258" s="149"/>
      <c r="N258" s="11">
        <v>3</v>
      </c>
      <c r="O258" s="5" t="s">
        <v>656</v>
      </c>
      <c r="P258" s="5">
        <v>132020238.12620001</v>
      </c>
      <c r="Q258" s="5">
        <v>-2536017.62</v>
      </c>
      <c r="R258" s="5">
        <v>248705.09529999999</v>
      </c>
      <c r="S258" s="5">
        <v>1906487.44</v>
      </c>
      <c r="T258" s="5">
        <v>41041373.022399999</v>
      </c>
      <c r="U258" s="6">
        <f t="shared" si="22"/>
        <v>172680786.06389999</v>
      </c>
    </row>
    <row r="259" spans="1:21" ht="24.95" customHeight="1" x14ac:dyDescent="0.2">
      <c r="A259" s="149"/>
      <c r="B259" s="149"/>
      <c r="C259" s="1">
        <v>17</v>
      </c>
      <c r="D259" s="5" t="s">
        <v>297</v>
      </c>
      <c r="E259" s="5">
        <v>106150662.3488</v>
      </c>
      <c r="F259" s="5">
        <v>0</v>
      </c>
      <c r="G259" s="5">
        <v>199970.93609999999</v>
      </c>
      <c r="H259" s="5">
        <v>1532908.19</v>
      </c>
      <c r="I259" s="5">
        <v>32945854.155900002</v>
      </c>
      <c r="J259" s="6">
        <f t="shared" si="21"/>
        <v>140829395.63080001</v>
      </c>
      <c r="K259" s="10"/>
      <c r="L259" s="146"/>
      <c r="M259" s="149"/>
      <c r="N259" s="11">
        <v>4</v>
      </c>
      <c r="O259" s="5" t="s">
        <v>867</v>
      </c>
      <c r="P259" s="5">
        <v>141444152.2484</v>
      </c>
      <c r="Q259" s="5">
        <v>-2536017.62</v>
      </c>
      <c r="R259" s="5">
        <v>266458.24810000003</v>
      </c>
      <c r="S259" s="5">
        <v>2042576.99</v>
      </c>
      <c r="T259" s="5">
        <v>36590752.322300002</v>
      </c>
      <c r="U259" s="6">
        <f t="shared" si="22"/>
        <v>177807922.18880004</v>
      </c>
    </row>
    <row r="260" spans="1:21" ht="24.95" customHeight="1" x14ac:dyDescent="0.2">
      <c r="A260" s="150"/>
      <c r="B260" s="150"/>
      <c r="C260" s="1">
        <v>18</v>
      </c>
      <c r="D260" s="5" t="s">
        <v>298</v>
      </c>
      <c r="E260" s="5">
        <v>132093790.1557</v>
      </c>
      <c r="F260" s="5">
        <v>0</v>
      </c>
      <c r="G260" s="5">
        <v>248843.6556</v>
      </c>
      <c r="H260" s="5">
        <v>1907549.6</v>
      </c>
      <c r="I260" s="5">
        <v>34715601.056199998</v>
      </c>
      <c r="J260" s="6">
        <f t="shared" si="21"/>
        <v>168965784.4675</v>
      </c>
      <c r="K260" s="10"/>
      <c r="L260" s="146"/>
      <c r="M260" s="149"/>
      <c r="N260" s="11">
        <v>5</v>
      </c>
      <c r="O260" s="5" t="s">
        <v>657</v>
      </c>
      <c r="P260" s="5">
        <v>143509281.5079</v>
      </c>
      <c r="Q260" s="5">
        <v>-2536017.62</v>
      </c>
      <c r="R260" s="5">
        <v>270348.6226</v>
      </c>
      <c r="S260" s="5">
        <v>2072399.25</v>
      </c>
      <c r="T260" s="5">
        <v>49493170.481899999</v>
      </c>
      <c r="U260" s="6">
        <f t="shared" si="22"/>
        <v>192809182.24239999</v>
      </c>
    </row>
    <row r="261" spans="1:21" ht="24.95" customHeight="1" x14ac:dyDescent="0.2">
      <c r="A261" s="1"/>
      <c r="B261" s="138" t="s">
        <v>822</v>
      </c>
      <c r="C261" s="139"/>
      <c r="D261" s="140"/>
      <c r="E261" s="13">
        <f>SUM(E243:E260)</f>
        <v>2409164755.7801003</v>
      </c>
      <c r="F261" s="13">
        <f t="shared" ref="F261:J261" si="29">SUM(F243:F260)</f>
        <v>0</v>
      </c>
      <c r="G261" s="13">
        <f t="shared" si="29"/>
        <v>4538482.5743000004</v>
      </c>
      <c r="H261" s="13">
        <f t="shared" si="29"/>
        <v>34790441.370000005</v>
      </c>
      <c r="I261" s="13">
        <f t="shared" si="29"/>
        <v>703731674.95229995</v>
      </c>
      <c r="J261" s="13">
        <f t="shared" si="29"/>
        <v>3152225354.6767001</v>
      </c>
      <c r="K261" s="10"/>
      <c r="L261" s="146"/>
      <c r="M261" s="149"/>
      <c r="N261" s="11">
        <v>6</v>
      </c>
      <c r="O261" s="5" t="s">
        <v>658</v>
      </c>
      <c r="P261" s="5">
        <v>147498329.86989999</v>
      </c>
      <c r="Q261" s="5">
        <v>-2536017.62</v>
      </c>
      <c r="R261" s="5">
        <v>277863.3542</v>
      </c>
      <c r="S261" s="5">
        <v>2130004.59</v>
      </c>
      <c r="T261" s="5">
        <v>51398679.823299997</v>
      </c>
      <c r="U261" s="6">
        <f t="shared" si="22"/>
        <v>198768860.0174</v>
      </c>
    </row>
    <row r="262" spans="1:21" ht="24.95" customHeight="1" x14ac:dyDescent="0.2">
      <c r="A262" s="151">
        <v>13</v>
      </c>
      <c r="B262" s="148" t="s">
        <v>35</v>
      </c>
      <c r="C262" s="1">
        <v>1</v>
      </c>
      <c r="D262" s="5" t="s">
        <v>299</v>
      </c>
      <c r="E262" s="5">
        <v>155213014.14610001</v>
      </c>
      <c r="F262" s="5">
        <v>0</v>
      </c>
      <c r="G262" s="5">
        <v>292396.59029999998</v>
      </c>
      <c r="H262" s="5">
        <v>2241411.37</v>
      </c>
      <c r="I262" s="5">
        <v>47011023.122299999</v>
      </c>
      <c r="J262" s="6">
        <f t="shared" si="21"/>
        <v>204757845.22870001</v>
      </c>
      <c r="K262" s="10"/>
      <c r="L262" s="146"/>
      <c r="M262" s="149"/>
      <c r="N262" s="11">
        <v>7</v>
      </c>
      <c r="O262" s="5" t="s">
        <v>659</v>
      </c>
      <c r="P262" s="5">
        <v>159908889.74950001</v>
      </c>
      <c r="Q262" s="5">
        <v>-2536017.62</v>
      </c>
      <c r="R262" s="5">
        <v>301242.87180000002</v>
      </c>
      <c r="S262" s="5">
        <v>2309223.91</v>
      </c>
      <c r="T262" s="5">
        <v>53181950.083099999</v>
      </c>
      <c r="U262" s="6">
        <f t="shared" si="22"/>
        <v>213165288.99439999</v>
      </c>
    </row>
    <row r="263" spans="1:21" ht="24.95" customHeight="1" x14ac:dyDescent="0.2">
      <c r="A263" s="151"/>
      <c r="B263" s="149"/>
      <c r="C263" s="1">
        <v>2</v>
      </c>
      <c r="D263" s="5" t="s">
        <v>300</v>
      </c>
      <c r="E263" s="5">
        <v>118106615.4756</v>
      </c>
      <c r="F263" s="5">
        <v>0</v>
      </c>
      <c r="G263" s="5">
        <v>222494.04689999999</v>
      </c>
      <c r="H263" s="5">
        <v>1705562.59</v>
      </c>
      <c r="I263" s="5">
        <v>34890768.875600003</v>
      </c>
      <c r="J263" s="6">
        <f t="shared" si="21"/>
        <v>154925440.98810002</v>
      </c>
      <c r="K263" s="10"/>
      <c r="L263" s="146"/>
      <c r="M263" s="149"/>
      <c r="N263" s="11">
        <v>8</v>
      </c>
      <c r="O263" s="5" t="s">
        <v>660</v>
      </c>
      <c r="P263" s="5">
        <v>117687074.4033</v>
      </c>
      <c r="Q263" s="5">
        <v>-2536017.62</v>
      </c>
      <c r="R263" s="5">
        <v>221703.69839999999</v>
      </c>
      <c r="S263" s="5">
        <v>1699504.05</v>
      </c>
      <c r="T263" s="5">
        <v>39767004.155199997</v>
      </c>
      <c r="U263" s="6">
        <f t="shared" si="22"/>
        <v>156839268.68689999</v>
      </c>
    </row>
    <row r="264" spans="1:21" ht="24.95" customHeight="1" x14ac:dyDescent="0.2">
      <c r="A264" s="151"/>
      <c r="B264" s="149"/>
      <c r="C264" s="1">
        <v>3</v>
      </c>
      <c r="D264" s="5" t="s">
        <v>301</v>
      </c>
      <c r="E264" s="5">
        <v>112612997.2086</v>
      </c>
      <c r="F264" s="5">
        <v>0</v>
      </c>
      <c r="G264" s="5">
        <v>212144.9454</v>
      </c>
      <c r="H264" s="5">
        <v>1626229.95</v>
      </c>
      <c r="I264" s="5">
        <v>30263211.260200001</v>
      </c>
      <c r="J264" s="6">
        <f t="shared" si="21"/>
        <v>144714583.3642</v>
      </c>
      <c r="K264" s="10"/>
      <c r="L264" s="146"/>
      <c r="M264" s="149"/>
      <c r="N264" s="11">
        <v>9</v>
      </c>
      <c r="O264" s="5" t="s">
        <v>661</v>
      </c>
      <c r="P264" s="5">
        <v>139669720.58059999</v>
      </c>
      <c r="Q264" s="5">
        <v>-2536017.62</v>
      </c>
      <c r="R264" s="5">
        <v>263115.50160000002</v>
      </c>
      <c r="S264" s="5">
        <v>2016952.64</v>
      </c>
      <c r="T264" s="5">
        <v>48320113.486400001</v>
      </c>
      <c r="U264" s="6">
        <f t="shared" si="22"/>
        <v>187733884.58859998</v>
      </c>
    </row>
    <row r="265" spans="1:21" ht="24.95" customHeight="1" x14ac:dyDescent="0.2">
      <c r="A265" s="151"/>
      <c r="B265" s="149"/>
      <c r="C265" s="1">
        <v>4</v>
      </c>
      <c r="D265" s="5" t="s">
        <v>302</v>
      </c>
      <c r="E265" s="5">
        <v>116279033.22830001</v>
      </c>
      <c r="F265" s="5">
        <v>0</v>
      </c>
      <c r="G265" s="5">
        <v>219051.17319999999</v>
      </c>
      <c r="H265" s="5">
        <v>1679170.71</v>
      </c>
      <c r="I265" s="5">
        <v>34117293.1545</v>
      </c>
      <c r="J265" s="6">
        <f t="shared" ref="J265:J328" si="30">SUM(E265:I265)</f>
        <v>152294548.266</v>
      </c>
      <c r="K265" s="10"/>
      <c r="L265" s="146"/>
      <c r="M265" s="149"/>
      <c r="N265" s="11">
        <v>10</v>
      </c>
      <c r="O265" s="5" t="s">
        <v>662</v>
      </c>
      <c r="P265" s="5">
        <v>146227779.32609999</v>
      </c>
      <c r="Q265" s="5">
        <v>-2536017.62</v>
      </c>
      <c r="R265" s="5">
        <v>275469.8394</v>
      </c>
      <c r="S265" s="5">
        <v>2111656.7400000002</v>
      </c>
      <c r="T265" s="5">
        <v>49569626.57</v>
      </c>
      <c r="U265" s="6">
        <f t="shared" ref="U265:U328" si="31">SUM(P265:T265)</f>
        <v>195648514.85549998</v>
      </c>
    </row>
    <row r="266" spans="1:21" ht="24.95" customHeight="1" x14ac:dyDescent="0.2">
      <c r="A266" s="151"/>
      <c r="B266" s="149"/>
      <c r="C266" s="1">
        <v>5</v>
      </c>
      <c r="D266" s="5" t="s">
        <v>303</v>
      </c>
      <c r="E266" s="5">
        <v>123162155.5907</v>
      </c>
      <c r="F266" s="5">
        <v>0</v>
      </c>
      <c r="G266" s="5">
        <v>232017.87909999999</v>
      </c>
      <c r="H266" s="5">
        <v>1778569</v>
      </c>
      <c r="I266" s="5">
        <v>36181456.433600001</v>
      </c>
      <c r="J266" s="6">
        <f t="shared" si="30"/>
        <v>161354198.9034</v>
      </c>
      <c r="K266" s="10"/>
      <c r="L266" s="146"/>
      <c r="M266" s="149"/>
      <c r="N266" s="11">
        <v>11</v>
      </c>
      <c r="O266" s="5" t="s">
        <v>847</v>
      </c>
      <c r="P266" s="5">
        <v>105757163.2077</v>
      </c>
      <c r="Q266" s="5">
        <v>-2536017.62</v>
      </c>
      <c r="R266" s="5">
        <v>199229.6464</v>
      </c>
      <c r="S266" s="5">
        <v>1527225.72</v>
      </c>
      <c r="T266" s="5">
        <v>36000484.124600001</v>
      </c>
      <c r="U266" s="6">
        <f t="shared" si="31"/>
        <v>140948085.07870001</v>
      </c>
    </row>
    <row r="267" spans="1:21" ht="24.95" customHeight="1" x14ac:dyDescent="0.2">
      <c r="A267" s="151"/>
      <c r="B267" s="149"/>
      <c r="C267" s="1">
        <v>6</v>
      </c>
      <c r="D267" s="5" t="s">
        <v>304</v>
      </c>
      <c r="E267" s="5">
        <v>125552519.28290001</v>
      </c>
      <c r="F267" s="5">
        <v>0</v>
      </c>
      <c r="G267" s="5">
        <v>236520.94349999999</v>
      </c>
      <c r="H267" s="5">
        <v>1813087.94</v>
      </c>
      <c r="I267" s="5">
        <v>37285612.2905</v>
      </c>
      <c r="J267" s="6">
        <f t="shared" si="30"/>
        <v>164887740.4569</v>
      </c>
      <c r="K267" s="10"/>
      <c r="L267" s="146"/>
      <c r="M267" s="149"/>
      <c r="N267" s="11">
        <v>12</v>
      </c>
      <c r="O267" s="5" t="s">
        <v>663</v>
      </c>
      <c r="P267" s="5">
        <v>110292072.0142</v>
      </c>
      <c r="Q267" s="5">
        <v>-2536017.62</v>
      </c>
      <c r="R267" s="5">
        <v>207772.69209999999</v>
      </c>
      <c r="S267" s="5">
        <v>1592713.76</v>
      </c>
      <c r="T267" s="5">
        <v>35857922.229099996</v>
      </c>
      <c r="U267" s="6">
        <f t="shared" si="31"/>
        <v>145414463.07539999</v>
      </c>
    </row>
    <row r="268" spans="1:21" ht="24.95" customHeight="1" x14ac:dyDescent="0.2">
      <c r="A268" s="151"/>
      <c r="B268" s="149"/>
      <c r="C268" s="1">
        <v>7</v>
      </c>
      <c r="D268" s="5" t="s">
        <v>305</v>
      </c>
      <c r="E268" s="5">
        <v>103456055.513</v>
      </c>
      <c r="F268" s="5">
        <v>0</v>
      </c>
      <c r="G268" s="5">
        <v>194894.7261</v>
      </c>
      <c r="H268" s="5">
        <v>1493995.72</v>
      </c>
      <c r="I268" s="5">
        <v>30787751.3981</v>
      </c>
      <c r="J268" s="6">
        <f t="shared" si="30"/>
        <v>135932697.3572</v>
      </c>
      <c r="K268" s="10"/>
      <c r="L268" s="146"/>
      <c r="M268" s="149"/>
      <c r="N268" s="11">
        <v>13</v>
      </c>
      <c r="O268" s="5" t="s">
        <v>868</v>
      </c>
      <c r="P268" s="5">
        <v>108119669.351</v>
      </c>
      <c r="Q268" s="5">
        <v>-2536017.62</v>
      </c>
      <c r="R268" s="5">
        <v>203680.2316</v>
      </c>
      <c r="S268" s="5">
        <v>1561342.37</v>
      </c>
      <c r="T268" s="5">
        <v>36021789.081900001</v>
      </c>
      <c r="U268" s="6">
        <f t="shared" si="31"/>
        <v>143370463.4145</v>
      </c>
    </row>
    <row r="269" spans="1:21" ht="24.95" customHeight="1" x14ac:dyDescent="0.2">
      <c r="A269" s="151"/>
      <c r="B269" s="149"/>
      <c r="C269" s="1">
        <v>8</v>
      </c>
      <c r="D269" s="5" t="s">
        <v>306</v>
      </c>
      <c r="E269" s="5">
        <v>127449584.29880001</v>
      </c>
      <c r="F269" s="5">
        <v>0</v>
      </c>
      <c r="G269" s="5">
        <v>240094.71170000001</v>
      </c>
      <c r="H269" s="5">
        <v>1840483.21</v>
      </c>
      <c r="I269" s="5">
        <v>35715844.901199996</v>
      </c>
      <c r="J269" s="6">
        <f t="shared" si="30"/>
        <v>165246007.12169999</v>
      </c>
      <c r="K269" s="10"/>
      <c r="L269" s="146"/>
      <c r="M269" s="149"/>
      <c r="N269" s="11">
        <v>14</v>
      </c>
      <c r="O269" s="5" t="s">
        <v>664</v>
      </c>
      <c r="P269" s="5">
        <v>160586248.26789999</v>
      </c>
      <c r="Q269" s="5">
        <v>-2536017.62</v>
      </c>
      <c r="R269" s="5">
        <v>302518.90730000002</v>
      </c>
      <c r="S269" s="5">
        <v>1865500.73</v>
      </c>
      <c r="T269" s="5">
        <v>49223383.238399997</v>
      </c>
      <c r="U269" s="6">
        <f t="shared" si="31"/>
        <v>209441633.52359998</v>
      </c>
    </row>
    <row r="270" spans="1:21" ht="24.95" customHeight="1" x14ac:dyDescent="0.2">
      <c r="A270" s="151"/>
      <c r="B270" s="149"/>
      <c r="C270" s="1">
        <v>9</v>
      </c>
      <c r="D270" s="5" t="s">
        <v>307</v>
      </c>
      <c r="E270" s="5">
        <v>136365989.33140001</v>
      </c>
      <c r="F270" s="5">
        <v>0</v>
      </c>
      <c r="G270" s="5">
        <v>256891.79819999999</v>
      </c>
      <c r="H270" s="5">
        <v>1969243.88</v>
      </c>
      <c r="I270" s="5">
        <v>40421898.441</v>
      </c>
      <c r="J270" s="6">
        <f t="shared" si="30"/>
        <v>179014023.45060003</v>
      </c>
      <c r="K270" s="10"/>
      <c r="L270" s="146"/>
      <c r="M270" s="149"/>
      <c r="N270" s="11">
        <v>15</v>
      </c>
      <c r="O270" s="5" t="s">
        <v>869</v>
      </c>
      <c r="P270" s="5">
        <v>109504818.9005</v>
      </c>
      <c r="Q270" s="5">
        <v>-2536017.62</v>
      </c>
      <c r="R270" s="5">
        <v>206289.63260000001</v>
      </c>
      <c r="S270" s="5">
        <v>1581345.14</v>
      </c>
      <c r="T270" s="5">
        <v>37152387.261799999</v>
      </c>
      <c r="U270" s="6">
        <f t="shared" si="31"/>
        <v>145908823.31489998</v>
      </c>
    </row>
    <row r="271" spans="1:21" ht="24.95" customHeight="1" x14ac:dyDescent="0.2">
      <c r="A271" s="151"/>
      <c r="B271" s="149"/>
      <c r="C271" s="1">
        <v>10</v>
      </c>
      <c r="D271" s="5" t="s">
        <v>308</v>
      </c>
      <c r="E271" s="5">
        <v>119077454.8599</v>
      </c>
      <c r="F271" s="5">
        <v>0</v>
      </c>
      <c r="G271" s="5">
        <v>224322.95370000001</v>
      </c>
      <c r="H271" s="5">
        <v>1719582.36</v>
      </c>
      <c r="I271" s="5">
        <v>34827458.399499997</v>
      </c>
      <c r="J271" s="6">
        <f t="shared" si="30"/>
        <v>155848818.5731</v>
      </c>
      <c r="K271" s="10"/>
      <c r="L271" s="146"/>
      <c r="M271" s="149"/>
      <c r="N271" s="11">
        <v>16</v>
      </c>
      <c r="O271" s="5" t="s">
        <v>665</v>
      </c>
      <c r="P271" s="5">
        <v>114909764.1249</v>
      </c>
      <c r="Q271" s="5">
        <v>-2536017.62</v>
      </c>
      <c r="R271" s="5">
        <v>216471.68830000001</v>
      </c>
      <c r="S271" s="5">
        <v>1659397.27</v>
      </c>
      <c r="T271" s="5">
        <v>37479289.923</v>
      </c>
      <c r="U271" s="6">
        <f t="shared" si="31"/>
        <v>151728905.38619998</v>
      </c>
    </row>
    <row r="272" spans="1:21" ht="24.95" customHeight="1" x14ac:dyDescent="0.2">
      <c r="A272" s="151"/>
      <c r="B272" s="149"/>
      <c r="C272" s="1">
        <v>11</v>
      </c>
      <c r="D272" s="5" t="s">
        <v>309</v>
      </c>
      <c r="E272" s="5">
        <v>127611126.6436</v>
      </c>
      <c r="F272" s="5">
        <v>0</v>
      </c>
      <c r="G272" s="5">
        <v>240399.03169999999</v>
      </c>
      <c r="H272" s="5">
        <v>1842816.03</v>
      </c>
      <c r="I272" s="5">
        <v>36420117.285599999</v>
      </c>
      <c r="J272" s="6">
        <f t="shared" si="30"/>
        <v>166114458.99090001</v>
      </c>
      <c r="K272" s="10"/>
      <c r="L272" s="146"/>
      <c r="M272" s="149"/>
      <c r="N272" s="11">
        <v>17</v>
      </c>
      <c r="O272" s="5" t="s">
        <v>666</v>
      </c>
      <c r="P272" s="5">
        <v>150131544.9136</v>
      </c>
      <c r="Q272" s="5">
        <v>-2536017.62</v>
      </c>
      <c r="R272" s="5">
        <v>282823.9118</v>
      </c>
      <c r="S272" s="5">
        <v>2168030.52</v>
      </c>
      <c r="T272" s="5">
        <v>47631102.099799998</v>
      </c>
      <c r="U272" s="6">
        <f t="shared" si="31"/>
        <v>197677483.82519999</v>
      </c>
    </row>
    <row r="273" spans="1:21" ht="24.95" customHeight="1" x14ac:dyDescent="0.2">
      <c r="A273" s="151"/>
      <c r="B273" s="149"/>
      <c r="C273" s="1">
        <v>12</v>
      </c>
      <c r="D273" s="5" t="s">
        <v>310</v>
      </c>
      <c r="E273" s="5">
        <v>89552420.818599999</v>
      </c>
      <c r="F273" s="5">
        <v>0</v>
      </c>
      <c r="G273" s="5">
        <v>168702.49340000001</v>
      </c>
      <c r="H273" s="5">
        <v>1293215.1000000001</v>
      </c>
      <c r="I273" s="5">
        <v>26983532.1699</v>
      </c>
      <c r="J273" s="6">
        <f t="shared" si="30"/>
        <v>117997870.58189999</v>
      </c>
      <c r="K273" s="10"/>
      <c r="L273" s="146"/>
      <c r="M273" s="149"/>
      <c r="N273" s="11">
        <v>18</v>
      </c>
      <c r="O273" s="5" t="s">
        <v>667</v>
      </c>
      <c r="P273" s="5">
        <v>129815021.4742</v>
      </c>
      <c r="Q273" s="5">
        <v>-2536017.62</v>
      </c>
      <c r="R273" s="5">
        <v>244550.81849999999</v>
      </c>
      <c r="S273" s="5">
        <v>1874642.19</v>
      </c>
      <c r="T273" s="5">
        <v>37940066.287799999</v>
      </c>
      <c r="U273" s="6">
        <f t="shared" si="31"/>
        <v>167338263.1505</v>
      </c>
    </row>
    <row r="274" spans="1:21" ht="24.95" customHeight="1" x14ac:dyDescent="0.2">
      <c r="A274" s="151"/>
      <c r="B274" s="149"/>
      <c r="C274" s="1">
        <v>13</v>
      </c>
      <c r="D274" s="5" t="s">
        <v>311</v>
      </c>
      <c r="E274" s="5">
        <v>113501650.4425</v>
      </c>
      <c r="F274" s="5">
        <v>0</v>
      </c>
      <c r="G274" s="5">
        <v>213819.02650000001</v>
      </c>
      <c r="H274" s="5">
        <v>1639062.88</v>
      </c>
      <c r="I274" s="5">
        <v>33452004.309099998</v>
      </c>
      <c r="J274" s="6">
        <f t="shared" si="30"/>
        <v>148806536.65809998</v>
      </c>
      <c r="K274" s="10"/>
      <c r="L274" s="146"/>
      <c r="M274" s="149"/>
      <c r="N274" s="11">
        <v>19</v>
      </c>
      <c r="O274" s="5" t="s">
        <v>668</v>
      </c>
      <c r="P274" s="5">
        <v>119172087.7413</v>
      </c>
      <c r="Q274" s="5">
        <v>-2536017.62</v>
      </c>
      <c r="R274" s="5">
        <v>224501.22690000001</v>
      </c>
      <c r="S274" s="5">
        <v>1720948.94</v>
      </c>
      <c r="T274" s="5">
        <v>36000559.674099997</v>
      </c>
      <c r="U274" s="6">
        <f t="shared" si="31"/>
        <v>154582079.9623</v>
      </c>
    </row>
    <row r="275" spans="1:21" ht="24.95" customHeight="1" x14ac:dyDescent="0.2">
      <c r="A275" s="151"/>
      <c r="B275" s="149"/>
      <c r="C275" s="1">
        <v>14</v>
      </c>
      <c r="D275" s="5" t="s">
        <v>312</v>
      </c>
      <c r="E275" s="5">
        <v>110759125.94509999</v>
      </c>
      <c r="F275" s="5">
        <v>0</v>
      </c>
      <c r="G275" s="5">
        <v>208652.54730000001</v>
      </c>
      <c r="H275" s="5">
        <v>1599458.43</v>
      </c>
      <c r="I275" s="5">
        <v>32288919.846700002</v>
      </c>
      <c r="J275" s="6">
        <f t="shared" si="30"/>
        <v>144856156.76910001</v>
      </c>
      <c r="K275" s="10"/>
      <c r="L275" s="146"/>
      <c r="M275" s="149"/>
      <c r="N275" s="11">
        <v>20</v>
      </c>
      <c r="O275" s="5" t="s">
        <v>870</v>
      </c>
      <c r="P275" s="5">
        <v>107605599.94580001</v>
      </c>
      <c r="Q275" s="5">
        <v>-2536017.62</v>
      </c>
      <c r="R275" s="5">
        <v>202711.80669999999</v>
      </c>
      <c r="S275" s="5">
        <v>1919080.52</v>
      </c>
      <c r="T275" s="5">
        <v>34397323.858800001</v>
      </c>
      <c r="U275" s="6">
        <f t="shared" si="31"/>
        <v>141588698.5113</v>
      </c>
    </row>
    <row r="276" spans="1:21" ht="24.95" customHeight="1" x14ac:dyDescent="0.2">
      <c r="A276" s="151"/>
      <c r="B276" s="149"/>
      <c r="C276" s="1">
        <v>15</v>
      </c>
      <c r="D276" s="5" t="s">
        <v>313</v>
      </c>
      <c r="E276" s="5">
        <v>118790656.6045</v>
      </c>
      <c r="F276" s="5">
        <v>0</v>
      </c>
      <c r="G276" s="5">
        <v>223782.6715</v>
      </c>
      <c r="H276" s="5">
        <v>1715440.74</v>
      </c>
      <c r="I276" s="5">
        <v>34762561.384000003</v>
      </c>
      <c r="J276" s="6">
        <f t="shared" si="30"/>
        <v>155492441.39999998</v>
      </c>
      <c r="K276" s="10"/>
      <c r="L276" s="146"/>
      <c r="M276" s="149"/>
      <c r="N276" s="11">
        <v>21</v>
      </c>
      <c r="O276" s="5" t="s">
        <v>669</v>
      </c>
      <c r="P276" s="5">
        <v>132892282.185</v>
      </c>
      <c r="Q276" s="5">
        <v>-2536017.62</v>
      </c>
      <c r="R276" s="5">
        <v>250347.88740000001</v>
      </c>
      <c r="S276" s="5">
        <v>1777576.4</v>
      </c>
      <c r="T276" s="5">
        <v>43405694.441699997</v>
      </c>
      <c r="U276" s="6">
        <f t="shared" si="31"/>
        <v>175789883.29409999</v>
      </c>
    </row>
    <row r="277" spans="1:21" ht="24.95" customHeight="1" x14ac:dyDescent="0.2">
      <c r="A277" s="151"/>
      <c r="B277" s="150"/>
      <c r="C277" s="1">
        <v>16</v>
      </c>
      <c r="D277" s="5" t="s">
        <v>314</v>
      </c>
      <c r="E277" s="5">
        <v>115473783.4922</v>
      </c>
      <c r="F277" s="5">
        <v>0</v>
      </c>
      <c r="G277" s="5">
        <v>217534.21100000001</v>
      </c>
      <c r="H277" s="5">
        <v>1667542.2</v>
      </c>
      <c r="I277" s="5">
        <v>33834360.299000002</v>
      </c>
      <c r="J277" s="6">
        <f t="shared" si="30"/>
        <v>151193220.2022</v>
      </c>
      <c r="K277" s="10"/>
      <c r="L277" s="146"/>
      <c r="M277" s="149"/>
      <c r="N277" s="11">
        <v>22</v>
      </c>
      <c r="O277" s="5" t="s">
        <v>871</v>
      </c>
      <c r="P277" s="5">
        <v>123093420.4184</v>
      </c>
      <c r="Q277" s="5">
        <v>-2536017.62</v>
      </c>
      <c r="R277" s="5">
        <v>231888.39300000001</v>
      </c>
      <c r="S277" s="5">
        <v>1840238.13</v>
      </c>
      <c r="T277" s="5">
        <v>39398549.272299998</v>
      </c>
      <c r="U277" s="6">
        <f t="shared" si="31"/>
        <v>162028078.59369999</v>
      </c>
    </row>
    <row r="278" spans="1:21" ht="24.95" customHeight="1" x14ac:dyDescent="0.2">
      <c r="A278" s="1"/>
      <c r="B278" s="138" t="s">
        <v>823</v>
      </c>
      <c r="C278" s="139"/>
      <c r="D278" s="140"/>
      <c r="E278" s="13">
        <f>SUM(E262:E277)</f>
        <v>1912964182.8818002</v>
      </c>
      <c r="F278" s="13">
        <f t="shared" ref="F278:J278" si="32">SUM(F262:F277)</f>
        <v>0</v>
      </c>
      <c r="G278" s="13">
        <f t="shared" si="32"/>
        <v>3603719.7495000008</v>
      </c>
      <c r="H278" s="13">
        <f t="shared" si="32"/>
        <v>27624872.109999999</v>
      </c>
      <c r="I278" s="13">
        <f t="shared" si="32"/>
        <v>559243813.57079995</v>
      </c>
      <c r="J278" s="13">
        <f t="shared" si="32"/>
        <v>2503436588.3121004</v>
      </c>
      <c r="K278" s="10"/>
      <c r="L278" s="146"/>
      <c r="M278" s="149"/>
      <c r="N278" s="11">
        <v>23</v>
      </c>
      <c r="O278" s="5" t="s">
        <v>872</v>
      </c>
      <c r="P278" s="5">
        <v>127432612.8238</v>
      </c>
      <c r="Q278" s="5">
        <v>-2536017.62</v>
      </c>
      <c r="R278" s="5">
        <v>240062.7401</v>
      </c>
      <c r="S278" s="5">
        <v>1575378.04</v>
      </c>
      <c r="T278" s="5">
        <v>43233668.243500002</v>
      </c>
      <c r="U278" s="6">
        <f t="shared" si="31"/>
        <v>169945704.2274</v>
      </c>
    </row>
    <row r="279" spans="1:21" ht="24.95" customHeight="1" x14ac:dyDescent="0.2">
      <c r="A279" s="151">
        <v>14</v>
      </c>
      <c r="B279" s="148" t="s">
        <v>36</v>
      </c>
      <c r="C279" s="1">
        <v>1</v>
      </c>
      <c r="D279" s="5" t="s">
        <v>315</v>
      </c>
      <c r="E279" s="5">
        <v>144650799.30809999</v>
      </c>
      <c r="F279" s="5">
        <v>0</v>
      </c>
      <c r="G279" s="5">
        <v>272499.06030000001</v>
      </c>
      <c r="H279" s="5">
        <v>2088883.77</v>
      </c>
      <c r="I279" s="5">
        <v>40380555.791599996</v>
      </c>
      <c r="J279" s="6">
        <f t="shared" si="30"/>
        <v>187392737.92999998</v>
      </c>
      <c r="K279" s="10"/>
      <c r="L279" s="146"/>
      <c r="M279" s="149"/>
      <c r="N279" s="11">
        <v>24</v>
      </c>
      <c r="O279" s="5" t="s">
        <v>873</v>
      </c>
      <c r="P279" s="5">
        <v>109091609.9675</v>
      </c>
      <c r="Q279" s="5">
        <v>-2536017.62</v>
      </c>
      <c r="R279" s="5">
        <v>205511.21280000001</v>
      </c>
      <c r="S279" s="5">
        <v>1441626.07</v>
      </c>
      <c r="T279" s="5">
        <v>35836995.019299999</v>
      </c>
      <c r="U279" s="6">
        <f t="shared" si="31"/>
        <v>144039724.64959997</v>
      </c>
    </row>
    <row r="280" spans="1:21" ht="24.95" customHeight="1" x14ac:dyDescent="0.2">
      <c r="A280" s="151"/>
      <c r="B280" s="149"/>
      <c r="C280" s="1">
        <v>2</v>
      </c>
      <c r="D280" s="5" t="s">
        <v>316</v>
      </c>
      <c r="E280" s="5">
        <v>121878694.0509</v>
      </c>
      <c r="F280" s="5">
        <v>0</v>
      </c>
      <c r="G280" s="5">
        <v>229600.04199999999</v>
      </c>
      <c r="H280" s="5">
        <v>1760034.7</v>
      </c>
      <c r="I280" s="5">
        <v>35514337.324199997</v>
      </c>
      <c r="J280" s="6">
        <f t="shared" si="30"/>
        <v>159382666.1171</v>
      </c>
      <c r="K280" s="10"/>
      <c r="L280" s="146"/>
      <c r="M280" s="149"/>
      <c r="N280" s="11">
        <v>25</v>
      </c>
      <c r="O280" s="5" t="s">
        <v>670</v>
      </c>
      <c r="P280" s="5">
        <v>99829567.275199994</v>
      </c>
      <c r="Q280" s="5">
        <v>-2536017.62</v>
      </c>
      <c r="R280" s="5">
        <v>188063</v>
      </c>
      <c r="S280" s="5">
        <v>1553918.76</v>
      </c>
      <c r="T280" s="5">
        <v>33145090.9934</v>
      </c>
      <c r="U280" s="6">
        <f t="shared" si="31"/>
        <v>132180622.4086</v>
      </c>
    </row>
    <row r="281" spans="1:21" ht="24.95" customHeight="1" x14ac:dyDescent="0.2">
      <c r="A281" s="151"/>
      <c r="B281" s="149"/>
      <c r="C281" s="1">
        <v>3</v>
      </c>
      <c r="D281" s="5" t="s">
        <v>317</v>
      </c>
      <c r="E281" s="5">
        <v>164975730.22479999</v>
      </c>
      <c r="F281" s="5">
        <v>0</v>
      </c>
      <c r="G281" s="5">
        <v>310787.99200000003</v>
      </c>
      <c r="H281" s="5">
        <v>2382393.5099999998</v>
      </c>
      <c r="I281" s="5">
        <v>46496665.090099998</v>
      </c>
      <c r="J281" s="6">
        <f t="shared" si="30"/>
        <v>214165576.81689999</v>
      </c>
      <c r="K281" s="10"/>
      <c r="L281" s="146"/>
      <c r="M281" s="149"/>
      <c r="N281" s="11">
        <v>26</v>
      </c>
      <c r="O281" s="5" t="s">
        <v>671</v>
      </c>
      <c r="P281" s="5">
        <v>132329777.5072</v>
      </c>
      <c r="Q281" s="5">
        <v>-2536017.62</v>
      </c>
      <c r="R281" s="5">
        <v>249288.2182</v>
      </c>
      <c r="S281" s="5">
        <v>1910957.46</v>
      </c>
      <c r="T281" s="5">
        <v>43536243.967600003</v>
      </c>
      <c r="U281" s="6">
        <f t="shared" si="31"/>
        <v>175490249.53299999</v>
      </c>
    </row>
    <row r="282" spans="1:21" ht="24.95" customHeight="1" x14ac:dyDescent="0.2">
      <c r="A282" s="151"/>
      <c r="B282" s="149"/>
      <c r="C282" s="1">
        <v>4</v>
      </c>
      <c r="D282" s="5" t="s">
        <v>318</v>
      </c>
      <c r="E282" s="5">
        <v>155083246.66409999</v>
      </c>
      <c r="F282" s="5">
        <v>0</v>
      </c>
      <c r="G282" s="5">
        <v>292152.12900000002</v>
      </c>
      <c r="H282" s="5">
        <v>2239537.41</v>
      </c>
      <c r="I282" s="5">
        <v>43910077.059100002</v>
      </c>
      <c r="J282" s="6">
        <f t="shared" si="30"/>
        <v>201525013.2622</v>
      </c>
      <c r="K282" s="10"/>
      <c r="L282" s="146"/>
      <c r="M282" s="149"/>
      <c r="N282" s="11">
        <v>27</v>
      </c>
      <c r="O282" s="5" t="s">
        <v>874</v>
      </c>
      <c r="P282" s="5">
        <v>144176991.17739999</v>
      </c>
      <c r="Q282" s="5">
        <v>-2536017.62</v>
      </c>
      <c r="R282" s="5">
        <v>271606.48129999998</v>
      </c>
      <c r="S282" s="5">
        <v>2082041.56</v>
      </c>
      <c r="T282" s="5">
        <v>48245546.135600001</v>
      </c>
      <c r="U282" s="6">
        <f t="shared" si="31"/>
        <v>192240167.73429999</v>
      </c>
    </row>
    <row r="283" spans="1:21" ht="24.95" customHeight="1" x14ac:dyDescent="0.2">
      <c r="A283" s="151"/>
      <c r="B283" s="149"/>
      <c r="C283" s="1">
        <v>5</v>
      </c>
      <c r="D283" s="5" t="s">
        <v>319</v>
      </c>
      <c r="E283" s="5">
        <v>149947639.7186</v>
      </c>
      <c r="F283" s="5">
        <v>0</v>
      </c>
      <c r="G283" s="5">
        <v>282477.46370000002</v>
      </c>
      <c r="H283" s="5">
        <v>2165374.77</v>
      </c>
      <c r="I283" s="5">
        <v>40425054.443700001</v>
      </c>
      <c r="J283" s="6">
        <f t="shared" si="30"/>
        <v>192820546.39600003</v>
      </c>
      <c r="K283" s="10"/>
      <c r="L283" s="146"/>
      <c r="M283" s="149"/>
      <c r="N283" s="11">
        <v>28</v>
      </c>
      <c r="O283" s="5" t="s">
        <v>672</v>
      </c>
      <c r="P283" s="5">
        <v>110425868.0988</v>
      </c>
      <c r="Q283" s="5">
        <v>-2536017.62</v>
      </c>
      <c r="R283" s="5">
        <v>208024.7426</v>
      </c>
      <c r="S283" s="5">
        <v>1594645.9</v>
      </c>
      <c r="T283" s="5">
        <v>36110937.484999999</v>
      </c>
      <c r="U283" s="6">
        <f t="shared" si="31"/>
        <v>145803458.60640001</v>
      </c>
    </row>
    <row r="284" spans="1:21" ht="24.95" customHeight="1" x14ac:dyDescent="0.2">
      <c r="A284" s="151"/>
      <c r="B284" s="149"/>
      <c r="C284" s="1">
        <v>6</v>
      </c>
      <c r="D284" s="5" t="s">
        <v>320</v>
      </c>
      <c r="E284" s="5">
        <v>144169899.31690001</v>
      </c>
      <c r="F284" s="5">
        <v>0</v>
      </c>
      <c r="G284" s="5">
        <v>271593.1213</v>
      </c>
      <c r="H284" s="5">
        <v>2081939.15</v>
      </c>
      <c r="I284" s="5">
        <v>38233741.365999997</v>
      </c>
      <c r="J284" s="6">
        <f t="shared" si="30"/>
        <v>184757172.95420003</v>
      </c>
      <c r="K284" s="10"/>
      <c r="L284" s="146"/>
      <c r="M284" s="149"/>
      <c r="N284" s="11">
        <v>29</v>
      </c>
      <c r="O284" s="5" t="s">
        <v>673</v>
      </c>
      <c r="P284" s="5">
        <v>132799903.708</v>
      </c>
      <c r="Q284" s="5">
        <v>-2536017.62</v>
      </c>
      <c r="R284" s="5">
        <v>250173.86110000001</v>
      </c>
      <c r="S284" s="5">
        <v>1917746.49</v>
      </c>
      <c r="T284" s="5">
        <v>39600341.971100003</v>
      </c>
      <c r="U284" s="6">
        <f t="shared" si="31"/>
        <v>172032148.4102</v>
      </c>
    </row>
    <row r="285" spans="1:21" ht="24.95" customHeight="1" x14ac:dyDescent="0.2">
      <c r="A285" s="151"/>
      <c r="B285" s="149"/>
      <c r="C285" s="1">
        <v>7</v>
      </c>
      <c r="D285" s="5" t="s">
        <v>321</v>
      </c>
      <c r="E285" s="5">
        <v>145566316.7509</v>
      </c>
      <c r="F285" s="5">
        <v>0</v>
      </c>
      <c r="G285" s="5">
        <v>274223.74930000002</v>
      </c>
      <c r="H285" s="5">
        <v>2102104.64</v>
      </c>
      <c r="I285" s="5">
        <v>41220212.869599998</v>
      </c>
      <c r="J285" s="6">
        <f t="shared" si="30"/>
        <v>189162858.00979999</v>
      </c>
      <c r="K285" s="10"/>
      <c r="L285" s="146"/>
      <c r="M285" s="149"/>
      <c r="N285" s="11">
        <v>30</v>
      </c>
      <c r="O285" s="5" t="s">
        <v>875</v>
      </c>
      <c r="P285" s="5">
        <v>112127429.2647</v>
      </c>
      <c r="Q285" s="5">
        <v>-2536017.62</v>
      </c>
      <c r="R285" s="5">
        <v>211230.2127</v>
      </c>
      <c r="S285" s="5">
        <v>1619217.92</v>
      </c>
      <c r="T285" s="5">
        <v>37576975.418899998</v>
      </c>
      <c r="U285" s="6">
        <f t="shared" si="31"/>
        <v>148998835.19629997</v>
      </c>
    </row>
    <row r="286" spans="1:21" ht="24.95" customHeight="1" x14ac:dyDescent="0.2">
      <c r="A286" s="151"/>
      <c r="B286" s="149"/>
      <c r="C286" s="1">
        <v>8</v>
      </c>
      <c r="D286" s="5" t="s">
        <v>322</v>
      </c>
      <c r="E286" s="5">
        <v>157548939.69510001</v>
      </c>
      <c r="F286" s="5">
        <v>0</v>
      </c>
      <c r="G286" s="5">
        <v>296797.10190000001</v>
      </c>
      <c r="H286" s="5">
        <v>2275144.17</v>
      </c>
      <c r="I286" s="5">
        <v>45011513.134199999</v>
      </c>
      <c r="J286" s="6">
        <f t="shared" si="30"/>
        <v>205132394.10120001</v>
      </c>
      <c r="K286" s="10"/>
      <c r="L286" s="146"/>
      <c r="M286" s="149"/>
      <c r="N286" s="11">
        <v>31</v>
      </c>
      <c r="O286" s="5" t="s">
        <v>674</v>
      </c>
      <c r="P286" s="5">
        <v>112616915.5897</v>
      </c>
      <c r="Q286" s="5">
        <v>-2536017.62</v>
      </c>
      <c r="R286" s="5">
        <v>212152.32699999999</v>
      </c>
      <c r="S286" s="5">
        <v>1626286.53</v>
      </c>
      <c r="T286" s="5">
        <v>38513033.6514</v>
      </c>
      <c r="U286" s="6">
        <f t="shared" si="31"/>
        <v>150432370.4781</v>
      </c>
    </row>
    <row r="287" spans="1:21" ht="24.95" customHeight="1" x14ac:dyDescent="0.2">
      <c r="A287" s="151"/>
      <c r="B287" s="149"/>
      <c r="C287" s="1">
        <v>9</v>
      </c>
      <c r="D287" s="5" t="s">
        <v>323</v>
      </c>
      <c r="E287" s="5">
        <v>143357930.9373</v>
      </c>
      <c r="F287" s="5">
        <v>0</v>
      </c>
      <c r="G287" s="5">
        <v>270063.50229999999</v>
      </c>
      <c r="H287" s="5">
        <v>2070213.62</v>
      </c>
      <c r="I287" s="5">
        <v>36542188.192100003</v>
      </c>
      <c r="J287" s="6">
        <f t="shared" si="30"/>
        <v>182240396.25169998</v>
      </c>
      <c r="K287" s="10"/>
      <c r="L287" s="146"/>
      <c r="M287" s="149"/>
      <c r="N287" s="11">
        <v>32</v>
      </c>
      <c r="O287" s="5" t="s">
        <v>675</v>
      </c>
      <c r="P287" s="5">
        <v>112070055.4497</v>
      </c>
      <c r="Q287" s="5">
        <v>-2536017.62</v>
      </c>
      <c r="R287" s="5">
        <v>211122.12959999999</v>
      </c>
      <c r="S287" s="5">
        <v>1618389.4</v>
      </c>
      <c r="T287" s="5">
        <v>36547764.6602</v>
      </c>
      <c r="U287" s="6">
        <f t="shared" si="31"/>
        <v>147911314.01950002</v>
      </c>
    </row>
    <row r="288" spans="1:21" ht="24.95" customHeight="1" x14ac:dyDescent="0.2">
      <c r="A288" s="151"/>
      <c r="B288" s="149"/>
      <c r="C288" s="1">
        <v>10</v>
      </c>
      <c r="D288" s="5" t="s">
        <v>324</v>
      </c>
      <c r="E288" s="5">
        <v>134063679.18979999</v>
      </c>
      <c r="F288" s="5">
        <v>0</v>
      </c>
      <c r="G288" s="5">
        <v>252554.6127</v>
      </c>
      <c r="H288" s="5">
        <v>1935996.51</v>
      </c>
      <c r="I288" s="5">
        <v>36624310.492200002</v>
      </c>
      <c r="J288" s="6">
        <f t="shared" si="30"/>
        <v>172876540.80469996</v>
      </c>
      <c r="K288" s="10"/>
      <c r="L288" s="147"/>
      <c r="M288" s="150"/>
      <c r="N288" s="11">
        <v>33</v>
      </c>
      <c r="O288" s="5" t="s">
        <v>676</v>
      </c>
      <c r="P288" s="5">
        <v>129181994.64049999</v>
      </c>
      <c r="Q288" s="5">
        <v>-2536017.62</v>
      </c>
      <c r="R288" s="5">
        <v>243358.29680000001</v>
      </c>
      <c r="S288" s="5">
        <v>2319005.56</v>
      </c>
      <c r="T288" s="5">
        <v>38953789.400200002</v>
      </c>
      <c r="U288" s="6">
        <f t="shared" si="31"/>
        <v>168162130.2775</v>
      </c>
    </row>
    <row r="289" spans="1:21" ht="24.95" customHeight="1" x14ac:dyDescent="0.2">
      <c r="A289" s="151"/>
      <c r="B289" s="149"/>
      <c r="C289" s="1">
        <v>11</v>
      </c>
      <c r="D289" s="5" t="s">
        <v>325</v>
      </c>
      <c r="E289" s="5">
        <v>140355660.38240001</v>
      </c>
      <c r="F289" s="5">
        <v>0</v>
      </c>
      <c r="G289" s="5">
        <v>264407.70289999997</v>
      </c>
      <c r="H289" s="5">
        <v>2026858.21</v>
      </c>
      <c r="I289" s="5">
        <v>36651432.760600001</v>
      </c>
      <c r="J289" s="6">
        <f t="shared" si="30"/>
        <v>179298359.05590001</v>
      </c>
      <c r="K289" s="10"/>
      <c r="L289" s="17"/>
      <c r="M289" s="138" t="s">
        <v>840</v>
      </c>
      <c r="N289" s="139"/>
      <c r="O289" s="140"/>
      <c r="P289" s="13">
        <f>SUM(P256:P288)</f>
        <v>4168591133.3502007</v>
      </c>
      <c r="Q289" s="13">
        <f t="shared" ref="Q289:U289" si="33">SUM(Q256:Q288)</f>
        <v>-83688581.460000008</v>
      </c>
      <c r="R289" s="13">
        <f t="shared" si="33"/>
        <v>7852961.5601000004</v>
      </c>
      <c r="S289" s="13">
        <f t="shared" si="33"/>
        <v>60198093.550000012</v>
      </c>
      <c r="T289" s="13">
        <f t="shared" si="33"/>
        <v>1353717321.7291002</v>
      </c>
      <c r="U289" s="13">
        <f t="shared" si="33"/>
        <v>5506670928.7293987</v>
      </c>
    </row>
    <row r="290" spans="1:21" ht="24.95" customHeight="1" x14ac:dyDescent="0.2">
      <c r="A290" s="151"/>
      <c r="B290" s="149"/>
      <c r="C290" s="1">
        <v>12</v>
      </c>
      <c r="D290" s="5" t="s">
        <v>326</v>
      </c>
      <c r="E290" s="5">
        <v>136275506.85330001</v>
      </c>
      <c r="F290" s="5">
        <v>0</v>
      </c>
      <c r="G290" s="5">
        <v>256721.3437</v>
      </c>
      <c r="H290" s="5">
        <v>1967937.24</v>
      </c>
      <c r="I290" s="5">
        <v>36494365.362300001</v>
      </c>
      <c r="J290" s="6">
        <f t="shared" si="30"/>
        <v>174994530.79930001</v>
      </c>
      <c r="K290" s="10"/>
      <c r="L290" s="145">
        <v>31</v>
      </c>
      <c r="M290" s="148" t="s">
        <v>53</v>
      </c>
      <c r="N290" s="11">
        <v>1</v>
      </c>
      <c r="O290" s="5" t="s">
        <v>677</v>
      </c>
      <c r="P290" s="5">
        <v>152381367.64039999</v>
      </c>
      <c r="Q290" s="5">
        <v>0</v>
      </c>
      <c r="R290" s="5">
        <v>287062.2194</v>
      </c>
      <c r="S290" s="5">
        <v>2200519.92</v>
      </c>
      <c r="T290" s="5">
        <v>37050007.591499999</v>
      </c>
      <c r="U290" s="6">
        <f t="shared" si="31"/>
        <v>191918957.37129998</v>
      </c>
    </row>
    <row r="291" spans="1:21" ht="24.95" customHeight="1" x14ac:dyDescent="0.2">
      <c r="A291" s="151"/>
      <c r="B291" s="149"/>
      <c r="C291" s="1">
        <v>13</v>
      </c>
      <c r="D291" s="5" t="s">
        <v>327</v>
      </c>
      <c r="E291" s="5">
        <v>176494608.63850001</v>
      </c>
      <c r="F291" s="5">
        <v>0</v>
      </c>
      <c r="G291" s="5">
        <v>332487.72379999998</v>
      </c>
      <c r="H291" s="5">
        <v>2548736.16</v>
      </c>
      <c r="I291" s="5">
        <v>48804248.839299999</v>
      </c>
      <c r="J291" s="6">
        <f t="shared" si="30"/>
        <v>228180081.36160001</v>
      </c>
      <c r="K291" s="10"/>
      <c r="L291" s="146"/>
      <c r="M291" s="149"/>
      <c r="N291" s="11">
        <v>2</v>
      </c>
      <c r="O291" s="5" t="s">
        <v>518</v>
      </c>
      <c r="P291" s="5">
        <v>153715282.1832</v>
      </c>
      <c r="Q291" s="5">
        <v>0</v>
      </c>
      <c r="R291" s="5">
        <v>289575.10190000001</v>
      </c>
      <c r="S291" s="5">
        <v>2219782.81</v>
      </c>
      <c r="T291" s="5">
        <v>37925777.327600002</v>
      </c>
      <c r="U291" s="6">
        <f t="shared" si="31"/>
        <v>194150417.42270002</v>
      </c>
    </row>
    <row r="292" spans="1:21" ht="24.95" customHeight="1" x14ac:dyDescent="0.2">
      <c r="A292" s="151"/>
      <c r="B292" s="149"/>
      <c r="C292" s="1">
        <v>14</v>
      </c>
      <c r="D292" s="5" t="s">
        <v>328</v>
      </c>
      <c r="E292" s="5">
        <v>121100127.25139999</v>
      </c>
      <c r="F292" s="5">
        <v>0</v>
      </c>
      <c r="G292" s="5">
        <v>228133.3462</v>
      </c>
      <c r="H292" s="5">
        <v>1748791.51</v>
      </c>
      <c r="I292" s="5">
        <v>34975216.134000003</v>
      </c>
      <c r="J292" s="6">
        <f t="shared" si="30"/>
        <v>158052268.24160001</v>
      </c>
      <c r="K292" s="10"/>
      <c r="L292" s="146"/>
      <c r="M292" s="149"/>
      <c r="N292" s="11">
        <v>3</v>
      </c>
      <c r="O292" s="5" t="s">
        <v>678</v>
      </c>
      <c r="P292" s="5">
        <v>153045451.1622</v>
      </c>
      <c r="Q292" s="5">
        <v>0</v>
      </c>
      <c r="R292" s="5">
        <v>288313.24699999997</v>
      </c>
      <c r="S292" s="5">
        <v>2210109.87</v>
      </c>
      <c r="T292" s="5">
        <v>37290783.829300001</v>
      </c>
      <c r="U292" s="6">
        <f t="shared" si="31"/>
        <v>192834658.1085</v>
      </c>
    </row>
    <row r="293" spans="1:21" ht="24.95" customHeight="1" x14ac:dyDescent="0.2">
      <c r="A293" s="151"/>
      <c r="B293" s="149"/>
      <c r="C293" s="1">
        <v>15</v>
      </c>
      <c r="D293" s="5" t="s">
        <v>329</v>
      </c>
      <c r="E293" s="5">
        <v>134038256.78389999</v>
      </c>
      <c r="F293" s="5">
        <v>0</v>
      </c>
      <c r="G293" s="5">
        <v>252506.72099999999</v>
      </c>
      <c r="H293" s="5">
        <v>1935629.39</v>
      </c>
      <c r="I293" s="5">
        <v>38894648.340800002</v>
      </c>
      <c r="J293" s="6">
        <f t="shared" si="30"/>
        <v>175121041.23569995</v>
      </c>
      <c r="K293" s="10"/>
      <c r="L293" s="146"/>
      <c r="M293" s="149"/>
      <c r="N293" s="11">
        <v>4</v>
      </c>
      <c r="O293" s="5" t="s">
        <v>679</v>
      </c>
      <c r="P293" s="5">
        <v>116190961.24150001</v>
      </c>
      <c r="Q293" s="5">
        <v>0</v>
      </c>
      <c r="R293" s="5">
        <v>218885.25959999999</v>
      </c>
      <c r="S293" s="5">
        <v>1677898.87</v>
      </c>
      <c r="T293" s="5">
        <v>30275862.198899999</v>
      </c>
      <c r="U293" s="6">
        <f t="shared" si="31"/>
        <v>148363607.56999999</v>
      </c>
    </row>
    <row r="294" spans="1:21" ht="24.95" customHeight="1" x14ac:dyDescent="0.2">
      <c r="A294" s="151"/>
      <c r="B294" s="149"/>
      <c r="C294" s="1">
        <v>16</v>
      </c>
      <c r="D294" s="5" t="s">
        <v>330</v>
      </c>
      <c r="E294" s="5">
        <v>152198653.35440001</v>
      </c>
      <c r="F294" s="5">
        <v>0</v>
      </c>
      <c r="G294" s="5">
        <v>286718.0148</v>
      </c>
      <c r="H294" s="5">
        <v>2197881.37</v>
      </c>
      <c r="I294" s="5">
        <v>43090365.047600001</v>
      </c>
      <c r="J294" s="6">
        <f t="shared" si="30"/>
        <v>197773617.78680003</v>
      </c>
      <c r="K294" s="10"/>
      <c r="L294" s="146"/>
      <c r="M294" s="149"/>
      <c r="N294" s="11">
        <v>5</v>
      </c>
      <c r="O294" s="5" t="s">
        <v>680</v>
      </c>
      <c r="P294" s="5">
        <v>202156415.17030001</v>
      </c>
      <c r="Q294" s="5">
        <v>0</v>
      </c>
      <c r="R294" s="5">
        <v>380830.47889999999</v>
      </c>
      <c r="S294" s="5">
        <v>2919315.04</v>
      </c>
      <c r="T294" s="5">
        <v>56242072.237599999</v>
      </c>
      <c r="U294" s="6">
        <f t="shared" si="31"/>
        <v>261698632.92679998</v>
      </c>
    </row>
    <row r="295" spans="1:21" ht="24.95" customHeight="1" x14ac:dyDescent="0.2">
      <c r="A295" s="151"/>
      <c r="B295" s="150"/>
      <c r="C295" s="1">
        <v>17</v>
      </c>
      <c r="D295" s="5" t="s">
        <v>331</v>
      </c>
      <c r="E295" s="5">
        <v>126041519.8096</v>
      </c>
      <c r="F295" s="5">
        <v>0</v>
      </c>
      <c r="G295" s="5">
        <v>237442.14249999999</v>
      </c>
      <c r="H295" s="5">
        <v>1820149.53</v>
      </c>
      <c r="I295" s="5">
        <v>34816033.3499</v>
      </c>
      <c r="J295" s="6">
        <f t="shared" si="30"/>
        <v>162915144.83199999</v>
      </c>
      <c r="K295" s="10"/>
      <c r="L295" s="146"/>
      <c r="M295" s="149"/>
      <c r="N295" s="11">
        <v>6</v>
      </c>
      <c r="O295" s="5" t="s">
        <v>681</v>
      </c>
      <c r="P295" s="5">
        <v>174813865.56760001</v>
      </c>
      <c r="Q295" s="5">
        <v>0</v>
      </c>
      <c r="R295" s="5">
        <v>329321.47159999999</v>
      </c>
      <c r="S295" s="5">
        <v>2524464.77</v>
      </c>
      <c r="T295" s="5">
        <v>46980913.047300003</v>
      </c>
      <c r="U295" s="6">
        <f t="shared" si="31"/>
        <v>224648564.85650003</v>
      </c>
    </row>
    <row r="296" spans="1:21" ht="24.95" customHeight="1" x14ac:dyDescent="0.2">
      <c r="A296" s="1"/>
      <c r="B296" s="138" t="s">
        <v>824</v>
      </c>
      <c r="C296" s="139"/>
      <c r="D296" s="140"/>
      <c r="E296" s="13">
        <f>SUM(E279:E295)</f>
        <v>2447747208.9300003</v>
      </c>
      <c r="F296" s="13">
        <f t="shared" ref="F296:J296" si="34">SUM(F279:F295)</f>
        <v>0</v>
      </c>
      <c r="G296" s="13">
        <f t="shared" si="34"/>
        <v>4611165.7693999996</v>
      </c>
      <c r="H296" s="13">
        <f t="shared" si="34"/>
        <v>35347605.660000004</v>
      </c>
      <c r="I296" s="13">
        <f t="shared" si="34"/>
        <v>678084965.59730005</v>
      </c>
      <c r="J296" s="13">
        <f t="shared" si="34"/>
        <v>3165790945.9566998</v>
      </c>
      <c r="K296" s="10"/>
      <c r="L296" s="146"/>
      <c r="M296" s="149"/>
      <c r="N296" s="11">
        <v>7</v>
      </c>
      <c r="O296" s="5" t="s">
        <v>682</v>
      </c>
      <c r="P296" s="5">
        <v>153459215.62709999</v>
      </c>
      <c r="Q296" s="5">
        <v>0</v>
      </c>
      <c r="R296" s="5">
        <v>289092.7133</v>
      </c>
      <c r="S296" s="5">
        <v>2216084.9900000002</v>
      </c>
      <c r="T296" s="5">
        <v>36342184.380800001</v>
      </c>
      <c r="U296" s="6">
        <f t="shared" si="31"/>
        <v>192306577.7112</v>
      </c>
    </row>
    <row r="297" spans="1:21" ht="24.95" customHeight="1" x14ac:dyDescent="0.2">
      <c r="A297" s="151">
        <v>15</v>
      </c>
      <c r="B297" s="148" t="s">
        <v>37</v>
      </c>
      <c r="C297" s="1">
        <v>1</v>
      </c>
      <c r="D297" s="5" t="s">
        <v>332</v>
      </c>
      <c r="E297" s="5">
        <v>201101464.4549</v>
      </c>
      <c r="F297" s="5">
        <v>-4907596.13</v>
      </c>
      <c r="G297" s="5">
        <v>378843.11979999999</v>
      </c>
      <c r="H297" s="5">
        <v>2904080.63</v>
      </c>
      <c r="I297" s="5">
        <v>50094819.466300003</v>
      </c>
      <c r="J297" s="6">
        <f t="shared" si="30"/>
        <v>249571611.54100001</v>
      </c>
      <c r="K297" s="10"/>
      <c r="L297" s="146"/>
      <c r="M297" s="149"/>
      <c r="N297" s="11">
        <v>8</v>
      </c>
      <c r="O297" s="5" t="s">
        <v>683</v>
      </c>
      <c r="P297" s="5">
        <v>135529242.34889999</v>
      </c>
      <c r="Q297" s="5">
        <v>0</v>
      </c>
      <c r="R297" s="5">
        <v>255315.50020000001</v>
      </c>
      <c r="S297" s="5">
        <v>1957160.53</v>
      </c>
      <c r="T297" s="5">
        <v>32982196.178199999</v>
      </c>
      <c r="U297" s="6">
        <f t="shared" si="31"/>
        <v>170723914.5573</v>
      </c>
    </row>
    <row r="298" spans="1:21" ht="24.95" customHeight="1" x14ac:dyDescent="0.2">
      <c r="A298" s="151"/>
      <c r="B298" s="149"/>
      <c r="C298" s="1">
        <v>2</v>
      </c>
      <c r="D298" s="5" t="s">
        <v>333</v>
      </c>
      <c r="E298" s="5">
        <v>146046418.20829999</v>
      </c>
      <c r="F298" s="5">
        <v>-4907596.13</v>
      </c>
      <c r="G298" s="5">
        <v>275128.18400000001</v>
      </c>
      <c r="H298" s="5">
        <v>2109037.7200000002</v>
      </c>
      <c r="I298" s="5">
        <v>40628165.651900001</v>
      </c>
      <c r="J298" s="6">
        <f t="shared" si="30"/>
        <v>184151153.63419998</v>
      </c>
      <c r="K298" s="10"/>
      <c r="L298" s="146"/>
      <c r="M298" s="149"/>
      <c r="N298" s="11">
        <v>9</v>
      </c>
      <c r="O298" s="5" t="s">
        <v>684</v>
      </c>
      <c r="P298" s="5">
        <v>139009053.6832</v>
      </c>
      <c r="Q298" s="5">
        <v>0</v>
      </c>
      <c r="R298" s="5">
        <v>261870.91039999999</v>
      </c>
      <c r="S298" s="5">
        <v>2007412.04</v>
      </c>
      <c r="T298" s="5">
        <v>34434181.906199999</v>
      </c>
      <c r="U298" s="6">
        <f t="shared" si="31"/>
        <v>175712518.53979999</v>
      </c>
    </row>
    <row r="299" spans="1:21" ht="24.95" customHeight="1" x14ac:dyDescent="0.2">
      <c r="A299" s="151"/>
      <c r="B299" s="149"/>
      <c r="C299" s="1">
        <v>3</v>
      </c>
      <c r="D299" s="5" t="s">
        <v>849</v>
      </c>
      <c r="E299" s="5">
        <v>146992511.16980001</v>
      </c>
      <c r="F299" s="5">
        <v>-4907596.13</v>
      </c>
      <c r="G299" s="5">
        <v>276910.47240000003</v>
      </c>
      <c r="H299" s="5">
        <v>2122700.13</v>
      </c>
      <c r="I299" s="5">
        <v>39842073.165399998</v>
      </c>
      <c r="J299" s="6">
        <f t="shared" si="30"/>
        <v>184326598.80760002</v>
      </c>
      <c r="K299" s="10"/>
      <c r="L299" s="146"/>
      <c r="M299" s="149"/>
      <c r="N299" s="11">
        <v>10</v>
      </c>
      <c r="O299" s="5" t="s">
        <v>685</v>
      </c>
      <c r="P299" s="5">
        <v>131870233.0379</v>
      </c>
      <c r="Q299" s="5">
        <v>0</v>
      </c>
      <c r="R299" s="5">
        <v>248422.50959999999</v>
      </c>
      <c r="S299" s="5">
        <v>1904321.24</v>
      </c>
      <c r="T299" s="5">
        <v>31839963.376200002</v>
      </c>
      <c r="U299" s="6">
        <f t="shared" si="31"/>
        <v>165862940.16369998</v>
      </c>
    </row>
    <row r="300" spans="1:21" ht="24.95" customHeight="1" x14ac:dyDescent="0.2">
      <c r="A300" s="151"/>
      <c r="B300" s="149"/>
      <c r="C300" s="1">
        <v>4</v>
      </c>
      <c r="D300" s="5" t="s">
        <v>334</v>
      </c>
      <c r="E300" s="5">
        <v>160168175.85659999</v>
      </c>
      <c r="F300" s="5">
        <v>-4907596.13</v>
      </c>
      <c r="G300" s="5">
        <v>301731.32549999998</v>
      </c>
      <c r="H300" s="5">
        <v>2312968.23</v>
      </c>
      <c r="I300" s="5">
        <v>40223295.912799999</v>
      </c>
      <c r="J300" s="6">
        <f t="shared" si="30"/>
        <v>198098575.19489998</v>
      </c>
      <c r="K300" s="10"/>
      <c r="L300" s="146"/>
      <c r="M300" s="149"/>
      <c r="N300" s="11">
        <v>11</v>
      </c>
      <c r="O300" s="5" t="s">
        <v>686</v>
      </c>
      <c r="P300" s="5">
        <v>182195829.50369999</v>
      </c>
      <c r="Q300" s="5">
        <v>0</v>
      </c>
      <c r="R300" s="5">
        <v>343227.91560000001</v>
      </c>
      <c r="S300" s="5">
        <v>2631066.77</v>
      </c>
      <c r="T300" s="5">
        <v>46090562.2588</v>
      </c>
      <c r="U300" s="6">
        <f t="shared" si="31"/>
        <v>231260686.4481</v>
      </c>
    </row>
    <row r="301" spans="1:21" ht="24.95" customHeight="1" x14ac:dyDescent="0.2">
      <c r="A301" s="151"/>
      <c r="B301" s="149"/>
      <c r="C301" s="1">
        <v>5</v>
      </c>
      <c r="D301" s="5" t="s">
        <v>335</v>
      </c>
      <c r="E301" s="5">
        <v>155785471.30109999</v>
      </c>
      <c r="F301" s="5">
        <v>-4907596.13</v>
      </c>
      <c r="G301" s="5">
        <v>293475.00839999999</v>
      </c>
      <c r="H301" s="5">
        <v>2249678.15</v>
      </c>
      <c r="I301" s="5">
        <v>42406449.645099998</v>
      </c>
      <c r="J301" s="6">
        <f t="shared" si="30"/>
        <v>195827477.97459999</v>
      </c>
      <c r="K301" s="10"/>
      <c r="L301" s="146"/>
      <c r="M301" s="149"/>
      <c r="N301" s="11">
        <v>12</v>
      </c>
      <c r="O301" s="5" t="s">
        <v>687</v>
      </c>
      <c r="P301" s="5">
        <v>122663767.7077</v>
      </c>
      <c r="Q301" s="5">
        <v>0</v>
      </c>
      <c r="R301" s="5">
        <v>231078.9957</v>
      </c>
      <c r="S301" s="5">
        <v>1771371.84</v>
      </c>
      <c r="T301" s="5">
        <v>31168026.175299998</v>
      </c>
      <c r="U301" s="6">
        <f t="shared" si="31"/>
        <v>155834244.71869999</v>
      </c>
    </row>
    <row r="302" spans="1:21" ht="24.95" customHeight="1" x14ac:dyDescent="0.2">
      <c r="A302" s="151"/>
      <c r="B302" s="149"/>
      <c r="C302" s="1">
        <v>6</v>
      </c>
      <c r="D302" s="5" t="s">
        <v>37</v>
      </c>
      <c r="E302" s="5">
        <v>169630588.9693</v>
      </c>
      <c r="F302" s="5">
        <v>-4907596.13</v>
      </c>
      <c r="G302" s="5">
        <v>319557.00429999997</v>
      </c>
      <c r="H302" s="5">
        <v>2449613.73</v>
      </c>
      <c r="I302" s="5">
        <v>44817460.651799999</v>
      </c>
      <c r="J302" s="6">
        <f t="shared" si="30"/>
        <v>212309624.2254</v>
      </c>
      <c r="K302" s="10"/>
      <c r="L302" s="146"/>
      <c r="M302" s="149"/>
      <c r="N302" s="11">
        <v>13</v>
      </c>
      <c r="O302" s="5" t="s">
        <v>688</v>
      </c>
      <c r="P302" s="5">
        <v>163758503.48410001</v>
      </c>
      <c r="Q302" s="5">
        <v>0</v>
      </c>
      <c r="R302" s="5">
        <v>308494.93079999997</v>
      </c>
      <c r="S302" s="5">
        <v>2364815.69</v>
      </c>
      <c r="T302" s="5">
        <v>38290379.186300002</v>
      </c>
      <c r="U302" s="6">
        <f t="shared" si="31"/>
        <v>204722193.29120001</v>
      </c>
    </row>
    <row r="303" spans="1:21" ht="24.95" customHeight="1" x14ac:dyDescent="0.2">
      <c r="A303" s="151"/>
      <c r="B303" s="149"/>
      <c r="C303" s="1">
        <v>7</v>
      </c>
      <c r="D303" s="5" t="s">
        <v>336</v>
      </c>
      <c r="E303" s="5">
        <v>133006056.84639999</v>
      </c>
      <c r="F303" s="5">
        <v>-4907596.13</v>
      </c>
      <c r="G303" s="5">
        <v>250562.22070000001</v>
      </c>
      <c r="H303" s="5">
        <v>1920723.52</v>
      </c>
      <c r="I303" s="5">
        <v>35887888.191299997</v>
      </c>
      <c r="J303" s="6">
        <f t="shared" si="30"/>
        <v>166157634.64839998</v>
      </c>
      <c r="K303" s="10"/>
      <c r="L303" s="146"/>
      <c r="M303" s="149"/>
      <c r="N303" s="11">
        <v>14</v>
      </c>
      <c r="O303" s="5" t="s">
        <v>689</v>
      </c>
      <c r="P303" s="5">
        <v>163521654.5336</v>
      </c>
      <c r="Q303" s="5">
        <v>0</v>
      </c>
      <c r="R303" s="5">
        <v>308048.7451</v>
      </c>
      <c r="S303" s="5">
        <v>2361395.38</v>
      </c>
      <c r="T303" s="5">
        <v>38686560.733599998</v>
      </c>
      <c r="U303" s="6">
        <f t="shared" si="31"/>
        <v>204877659.39229998</v>
      </c>
    </row>
    <row r="304" spans="1:21" ht="24.95" customHeight="1" x14ac:dyDescent="0.2">
      <c r="A304" s="151"/>
      <c r="B304" s="149"/>
      <c r="C304" s="1">
        <v>8</v>
      </c>
      <c r="D304" s="5" t="s">
        <v>337</v>
      </c>
      <c r="E304" s="5">
        <v>142673495.87940001</v>
      </c>
      <c r="F304" s="5">
        <v>-4907596.13</v>
      </c>
      <c r="G304" s="5">
        <v>268774.13569999998</v>
      </c>
      <c r="H304" s="5">
        <v>2060329.78</v>
      </c>
      <c r="I304" s="5">
        <v>39324861.328400001</v>
      </c>
      <c r="J304" s="6">
        <f t="shared" si="30"/>
        <v>179419864.99349999</v>
      </c>
      <c r="K304" s="10"/>
      <c r="L304" s="146"/>
      <c r="M304" s="149"/>
      <c r="N304" s="11">
        <v>15</v>
      </c>
      <c r="O304" s="5" t="s">
        <v>690</v>
      </c>
      <c r="P304" s="5">
        <v>129227283.0511</v>
      </c>
      <c r="Q304" s="5">
        <v>0</v>
      </c>
      <c r="R304" s="5">
        <v>243443.61290000001</v>
      </c>
      <c r="S304" s="5">
        <v>1866154.73</v>
      </c>
      <c r="T304" s="5">
        <v>33747739.202399999</v>
      </c>
      <c r="U304" s="6">
        <f t="shared" si="31"/>
        <v>165084620.59640002</v>
      </c>
    </row>
    <row r="305" spans="1:21" ht="24.95" customHeight="1" x14ac:dyDescent="0.2">
      <c r="A305" s="151"/>
      <c r="B305" s="149"/>
      <c r="C305" s="1">
        <v>9</v>
      </c>
      <c r="D305" s="5" t="s">
        <v>338</v>
      </c>
      <c r="E305" s="5">
        <v>130072933.574</v>
      </c>
      <c r="F305" s="5">
        <v>-4907596.13</v>
      </c>
      <c r="G305" s="5">
        <v>245036.6838</v>
      </c>
      <c r="H305" s="5">
        <v>1878366.67</v>
      </c>
      <c r="I305" s="5">
        <v>35010003.069300003</v>
      </c>
      <c r="J305" s="6">
        <f t="shared" si="30"/>
        <v>162298743.8671</v>
      </c>
      <c r="K305" s="10"/>
      <c r="L305" s="146"/>
      <c r="M305" s="149"/>
      <c r="N305" s="11">
        <v>16</v>
      </c>
      <c r="O305" s="5" t="s">
        <v>691</v>
      </c>
      <c r="P305" s="5">
        <v>164659029.83829999</v>
      </c>
      <c r="Q305" s="5">
        <v>0</v>
      </c>
      <c r="R305" s="5">
        <v>310191.37890000001</v>
      </c>
      <c r="S305" s="5">
        <v>2377820.08</v>
      </c>
      <c r="T305" s="5">
        <v>39524253.524700001</v>
      </c>
      <c r="U305" s="6">
        <f t="shared" si="31"/>
        <v>206871294.82190001</v>
      </c>
    </row>
    <row r="306" spans="1:21" ht="24.95" customHeight="1" x14ac:dyDescent="0.2">
      <c r="A306" s="151"/>
      <c r="B306" s="149"/>
      <c r="C306" s="1">
        <v>10</v>
      </c>
      <c r="D306" s="5" t="s">
        <v>339</v>
      </c>
      <c r="E306" s="5">
        <v>123357711.07799999</v>
      </c>
      <c r="F306" s="5">
        <v>-4907596.13</v>
      </c>
      <c r="G306" s="5">
        <v>232386.2745</v>
      </c>
      <c r="H306" s="5">
        <v>1781392.99</v>
      </c>
      <c r="I306" s="5">
        <v>36017455.573799998</v>
      </c>
      <c r="J306" s="6">
        <f t="shared" si="30"/>
        <v>156481349.7863</v>
      </c>
      <c r="K306" s="10"/>
      <c r="L306" s="147"/>
      <c r="M306" s="150"/>
      <c r="N306" s="11">
        <v>17</v>
      </c>
      <c r="O306" s="5" t="s">
        <v>692</v>
      </c>
      <c r="P306" s="5">
        <v>174950952.1936</v>
      </c>
      <c r="Q306" s="5">
        <v>0</v>
      </c>
      <c r="R306" s="5">
        <v>329579.72100000002</v>
      </c>
      <c r="S306" s="5">
        <v>2526444.42</v>
      </c>
      <c r="T306" s="5">
        <v>36026085.297300003</v>
      </c>
      <c r="U306" s="6">
        <f t="shared" si="31"/>
        <v>213833061.63189998</v>
      </c>
    </row>
    <row r="307" spans="1:21" ht="24.95" customHeight="1" x14ac:dyDescent="0.2">
      <c r="A307" s="151"/>
      <c r="B307" s="150"/>
      <c r="C307" s="1">
        <v>11</v>
      </c>
      <c r="D307" s="5" t="s">
        <v>340</v>
      </c>
      <c r="E307" s="5">
        <v>168363269.79260001</v>
      </c>
      <c r="F307" s="5">
        <v>-4907596.13</v>
      </c>
      <c r="G307" s="5">
        <v>317169.57689999999</v>
      </c>
      <c r="H307" s="5">
        <v>2431312.5299999998</v>
      </c>
      <c r="I307" s="5">
        <v>43854053.502400003</v>
      </c>
      <c r="J307" s="6">
        <f t="shared" si="30"/>
        <v>210058209.27190003</v>
      </c>
      <c r="K307" s="10"/>
      <c r="L307" s="17"/>
      <c r="M307" s="138" t="s">
        <v>841</v>
      </c>
      <c r="N307" s="139"/>
      <c r="O307" s="140"/>
      <c r="P307" s="13">
        <f>SUM(P290:P306)</f>
        <v>2613148107.9744</v>
      </c>
      <c r="Q307" s="13">
        <f t="shared" ref="Q307:U307" si="35">SUM(Q290:Q306)</f>
        <v>0</v>
      </c>
      <c r="R307" s="13">
        <f t="shared" si="35"/>
        <v>4922754.7118999995</v>
      </c>
      <c r="S307" s="13">
        <f t="shared" si="35"/>
        <v>37736138.990000002</v>
      </c>
      <c r="T307" s="13">
        <f t="shared" si="35"/>
        <v>644897548.45200014</v>
      </c>
      <c r="U307" s="13">
        <f t="shared" si="35"/>
        <v>3300704550.1283002</v>
      </c>
    </row>
    <row r="308" spans="1:21" ht="24.95" customHeight="1" x14ac:dyDescent="0.2">
      <c r="A308" s="1"/>
      <c r="B308" s="138" t="s">
        <v>825</v>
      </c>
      <c r="C308" s="139"/>
      <c r="D308" s="140"/>
      <c r="E308" s="13">
        <f>SUM(E297:E307)</f>
        <v>1677198097.1303999</v>
      </c>
      <c r="F308" s="13">
        <f t="shared" ref="F308:J308" si="36">SUM(F297:F307)</f>
        <v>-53983557.430000007</v>
      </c>
      <c r="G308" s="13">
        <f t="shared" si="36"/>
        <v>3159574.0060000001</v>
      </c>
      <c r="H308" s="13">
        <f t="shared" si="36"/>
        <v>24220204.080000002</v>
      </c>
      <c r="I308" s="13">
        <f t="shared" si="36"/>
        <v>448106526.15850002</v>
      </c>
      <c r="J308" s="13">
        <f t="shared" si="36"/>
        <v>2098700843.9449</v>
      </c>
      <c r="K308" s="10"/>
      <c r="L308" s="145">
        <v>32</v>
      </c>
      <c r="M308" s="148" t="s">
        <v>54</v>
      </c>
      <c r="N308" s="11">
        <v>1</v>
      </c>
      <c r="O308" s="5" t="s">
        <v>693</v>
      </c>
      <c r="P308" s="5">
        <v>116404765.9958</v>
      </c>
      <c r="Q308" s="5">
        <v>0</v>
      </c>
      <c r="R308" s="5">
        <v>219288.0337</v>
      </c>
      <c r="S308" s="5">
        <v>1680986.4</v>
      </c>
      <c r="T308" s="5">
        <v>43381661.966799997</v>
      </c>
      <c r="U308" s="6">
        <f t="shared" si="31"/>
        <v>161686702.39630002</v>
      </c>
    </row>
    <row r="309" spans="1:21" ht="24.95" customHeight="1" x14ac:dyDescent="0.2">
      <c r="A309" s="151">
        <v>16</v>
      </c>
      <c r="B309" s="148" t="s">
        <v>38</v>
      </c>
      <c r="C309" s="1">
        <v>1</v>
      </c>
      <c r="D309" s="5" t="s">
        <v>341</v>
      </c>
      <c r="E309" s="5">
        <v>131608924.0336</v>
      </c>
      <c r="F309" s="5">
        <v>0</v>
      </c>
      <c r="G309" s="5">
        <v>247930.2451</v>
      </c>
      <c r="H309" s="5">
        <v>1900547.71</v>
      </c>
      <c r="I309" s="5">
        <v>38002523.761699997</v>
      </c>
      <c r="J309" s="6">
        <f t="shared" si="30"/>
        <v>171759925.75040001</v>
      </c>
      <c r="K309" s="10"/>
      <c r="L309" s="146"/>
      <c r="M309" s="149"/>
      <c r="N309" s="11">
        <v>2</v>
      </c>
      <c r="O309" s="5" t="s">
        <v>694</v>
      </c>
      <c r="P309" s="5">
        <v>145438714.82300001</v>
      </c>
      <c r="Q309" s="5">
        <v>0</v>
      </c>
      <c r="R309" s="5">
        <v>273983.3676</v>
      </c>
      <c r="S309" s="5">
        <v>2100261.96</v>
      </c>
      <c r="T309" s="5">
        <v>49627943.043700002</v>
      </c>
      <c r="U309" s="6">
        <f t="shared" si="31"/>
        <v>197440903.19430003</v>
      </c>
    </row>
    <row r="310" spans="1:21" ht="24.95" customHeight="1" x14ac:dyDescent="0.2">
      <c r="A310" s="151"/>
      <c r="B310" s="149"/>
      <c r="C310" s="1">
        <v>2</v>
      </c>
      <c r="D310" s="5" t="s">
        <v>342</v>
      </c>
      <c r="E310" s="5">
        <v>123850631.4465</v>
      </c>
      <c r="F310" s="5">
        <v>0</v>
      </c>
      <c r="G310" s="5">
        <v>233314.8579</v>
      </c>
      <c r="H310" s="5">
        <v>1788511.19</v>
      </c>
      <c r="I310" s="5">
        <v>36132673.781599998</v>
      </c>
      <c r="J310" s="6">
        <f t="shared" si="30"/>
        <v>162005131.27599999</v>
      </c>
      <c r="K310" s="10"/>
      <c r="L310" s="146"/>
      <c r="M310" s="149"/>
      <c r="N310" s="11">
        <v>3</v>
      </c>
      <c r="O310" s="5" t="s">
        <v>695</v>
      </c>
      <c r="P310" s="5">
        <v>133979563.2262</v>
      </c>
      <c r="Q310" s="5">
        <v>0</v>
      </c>
      <c r="R310" s="5">
        <v>252396.15169999999</v>
      </c>
      <c r="S310" s="5">
        <v>1934781.81</v>
      </c>
      <c r="T310" s="5">
        <v>42570184.850199997</v>
      </c>
      <c r="U310" s="6">
        <f t="shared" si="31"/>
        <v>178736926.0381</v>
      </c>
    </row>
    <row r="311" spans="1:21" ht="24.95" customHeight="1" x14ac:dyDescent="0.2">
      <c r="A311" s="151"/>
      <c r="B311" s="149"/>
      <c r="C311" s="1">
        <v>3</v>
      </c>
      <c r="D311" s="5" t="s">
        <v>343</v>
      </c>
      <c r="E311" s="5">
        <v>113780284.3118</v>
      </c>
      <c r="F311" s="5">
        <v>0</v>
      </c>
      <c r="G311" s="5">
        <v>214343.9283</v>
      </c>
      <c r="H311" s="5">
        <v>1643086.59</v>
      </c>
      <c r="I311" s="5">
        <v>33112884.951200001</v>
      </c>
      <c r="J311" s="6">
        <f t="shared" si="30"/>
        <v>148750599.78130001</v>
      </c>
      <c r="K311" s="10"/>
      <c r="L311" s="146"/>
      <c r="M311" s="149"/>
      <c r="N311" s="11">
        <v>4</v>
      </c>
      <c r="O311" s="5" t="s">
        <v>696</v>
      </c>
      <c r="P311" s="5">
        <v>143020499.31220001</v>
      </c>
      <c r="Q311" s="5">
        <v>0</v>
      </c>
      <c r="R311" s="5">
        <v>269427.83480000001</v>
      </c>
      <c r="S311" s="5">
        <v>2065340.81</v>
      </c>
      <c r="T311" s="5">
        <v>46725633.676600002</v>
      </c>
      <c r="U311" s="6">
        <f t="shared" si="31"/>
        <v>192080901.63360003</v>
      </c>
    </row>
    <row r="312" spans="1:21" ht="24.95" customHeight="1" x14ac:dyDescent="0.2">
      <c r="A312" s="151"/>
      <c r="B312" s="149"/>
      <c r="C312" s="1">
        <v>4</v>
      </c>
      <c r="D312" s="5" t="s">
        <v>344</v>
      </c>
      <c r="E312" s="5">
        <v>121014109.52680001</v>
      </c>
      <c r="F312" s="5">
        <v>0</v>
      </c>
      <c r="G312" s="5">
        <v>227971.30249999999</v>
      </c>
      <c r="H312" s="5">
        <v>1747549.34</v>
      </c>
      <c r="I312" s="5">
        <v>35731581.517200001</v>
      </c>
      <c r="J312" s="6">
        <f t="shared" si="30"/>
        <v>158721211.68650001</v>
      </c>
      <c r="K312" s="10"/>
      <c r="L312" s="146"/>
      <c r="M312" s="149"/>
      <c r="N312" s="11">
        <v>5</v>
      </c>
      <c r="O312" s="5" t="s">
        <v>697</v>
      </c>
      <c r="P312" s="5">
        <v>132758804.4711</v>
      </c>
      <c r="Q312" s="5">
        <v>0</v>
      </c>
      <c r="R312" s="5">
        <v>250096.43659999999</v>
      </c>
      <c r="S312" s="5">
        <v>1917152.98</v>
      </c>
      <c r="T312" s="5">
        <v>47412454.127899997</v>
      </c>
      <c r="U312" s="6">
        <f t="shared" si="31"/>
        <v>182338508.0156</v>
      </c>
    </row>
    <row r="313" spans="1:21" ht="24.95" customHeight="1" x14ac:dyDescent="0.2">
      <c r="A313" s="151"/>
      <c r="B313" s="149"/>
      <c r="C313" s="1">
        <v>5</v>
      </c>
      <c r="D313" s="5" t="s">
        <v>345</v>
      </c>
      <c r="E313" s="5">
        <v>129764193.1556</v>
      </c>
      <c r="F313" s="5">
        <v>0</v>
      </c>
      <c r="G313" s="5">
        <v>244455.06599999999</v>
      </c>
      <c r="H313" s="5">
        <v>1873908.18</v>
      </c>
      <c r="I313" s="5">
        <v>35188607.3028</v>
      </c>
      <c r="J313" s="6">
        <f t="shared" si="30"/>
        <v>167071163.7044</v>
      </c>
      <c r="K313" s="10"/>
      <c r="L313" s="146"/>
      <c r="M313" s="149"/>
      <c r="N313" s="11">
        <v>6</v>
      </c>
      <c r="O313" s="5" t="s">
        <v>698</v>
      </c>
      <c r="P313" s="5">
        <v>132736620.697</v>
      </c>
      <c r="Q313" s="5">
        <v>0</v>
      </c>
      <c r="R313" s="5">
        <v>250054.64600000001</v>
      </c>
      <c r="S313" s="5">
        <v>1916832.63</v>
      </c>
      <c r="T313" s="5">
        <v>47054198.426700003</v>
      </c>
      <c r="U313" s="6">
        <f t="shared" si="31"/>
        <v>181957706.39969999</v>
      </c>
    </row>
    <row r="314" spans="1:21" ht="24.95" customHeight="1" x14ac:dyDescent="0.2">
      <c r="A314" s="151"/>
      <c r="B314" s="149"/>
      <c r="C314" s="1">
        <v>6</v>
      </c>
      <c r="D314" s="5" t="s">
        <v>346</v>
      </c>
      <c r="E314" s="5">
        <v>130198705.08220001</v>
      </c>
      <c r="F314" s="5">
        <v>0</v>
      </c>
      <c r="G314" s="5">
        <v>245273.61730000001</v>
      </c>
      <c r="H314" s="5">
        <v>1880182.92</v>
      </c>
      <c r="I314" s="5">
        <v>35299891.707699999</v>
      </c>
      <c r="J314" s="6">
        <f t="shared" si="30"/>
        <v>167624053.3272</v>
      </c>
      <c r="K314" s="10"/>
      <c r="L314" s="146"/>
      <c r="M314" s="149"/>
      <c r="N314" s="11">
        <v>7</v>
      </c>
      <c r="O314" s="5" t="s">
        <v>699</v>
      </c>
      <c r="P314" s="5">
        <v>143856123.92910001</v>
      </c>
      <c r="Q314" s="5">
        <v>0</v>
      </c>
      <c r="R314" s="5">
        <v>271002.01850000001</v>
      </c>
      <c r="S314" s="5">
        <v>2077407.96</v>
      </c>
      <c r="T314" s="5">
        <v>49654234.267700002</v>
      </c>
      <c r="U314" s="6">
        <f t="shared" si="31"/>
        <v>195858768.1753</v>
      </c>
    </row>
    <row r="315" spans="1:21" ht="24.95" customHeight="1" x14ac:dyDescent="0.2">
      <c r="A315" s="151"/>
      <c r="B315" s="149"/>
      <c r="C315" s="1">
        <v>7</v>
      </c>
      <c r="D315" s="5" t="s">
        <v>347</v>
      </c>
      <c r="E315" s="5">
        <v>116534708.0017</v>
      </c>
      <c r="F315" s="5">
        <v>0</v>
      </c>
      <c r="G315" s="5">
        <v>219532.82370000001</v>
      </c>
      <c r="H315" s="5">
        <v>1682862.87</v>
      </c>
      <c r="I315" s="5">
        <v>32343262.254299998</v>
      </c>
      <c r="J315" s="6">
        <f t="shared" si="30"/>
        <v>150780365.9497</v>
      </c>
      <c r="K315" s="10"/>
      <c r="L315" s="146"/>
      <c r="M315" s="149"/>
      <c r="N315" s="11">
        <v>8</v>
      </c>
      <c r="O315" s="5" t="s">
        <v>700</v>
      </c>
      <c r="P315" s="5">
        <v>139369372.0704</v>
      </c>
      <c r="Q315" s="5">
        <v>0</v>
      </c>
      <c r="R315" s="5">
        <v>262549.69280000002</v>
      </c>
      <c r="S315" s="5">
        <v>2012615.35</v>
      </c>
      <c r="T315" s="5">
        <v>45205200.107000001</v>
      </c>
      <c r="U315" s="6">
        <f t="shared" si="31"/>
        <v>186849737.22019997</v>
      </c>
    </row>
    <row r="316" spans="1:21" ht="24.95" customHeight="1" x14ac:dyDescent="0.2">
      <c r="A316" s="151"/>
      <c r="B316" s="149"/>
      <c r="C316" s="1">
        <v>8</v>
      </c>
      <c r="D316" s="5" t="s">
        <v>348</v>
      </c>
      <c r="E316" s="5">
        <v>123434391.2226</v>
      </c>
      <c r="F316" s="5">
        <v>0</v>
      </c>
      <c r="G316" s="5">
        <v>232530.72760000001</v>
      </c>
      <c r="H316" s="5">
        <v>1782500.32</v>
      </c>
      <c r="I316" s="5">
        <v>34501862.401000001</v>
      </c>
      <c r="J316" s="6">
        <f t="shared" si="30"/>
        <v>159951284.67119998</v>
      </c>
      <c r="K316" s="10"/>
      <c r="L316" s="146"/>
      <c r="M316" s="149"/>
      <c r="N316" s="11">
        <v>9</v>
      </c>
      <c r="O316" s="5" t="s">
        <v>701</v>
      </c>
      <c r="P316" s="5">
        <v>132934231.07969999</v>
      </c>
      <c r="Q316" s="5">
        <v>0</v>
      </c>
      <c r="R316" s="5">
        <v>250426.9124</v>
      </c>
      <c r="S316" s="5">
        <v>1919686.3</v>
      </c>
      <c r="T316" s="5">
        <v>46037528.884000003</v>
      </c>
      <c r="U316" s="6">
        <f t="shared" si="31"/>
        <v>181141873.17610002</v>
      </c>
    </row>
    <row r="317" spans="1:21" ht="24.95" customHeight="1" x14ac:dyDescent="0.2">
      <c r="A317" s="151"/>
      <c r="B317" s="149"/>
      <c r="C317" s="1">
        <v>9</v>
      </c>
      <c r="D317" s="5" t="s">
        <v>349</v>
      </c>
      <c r="E317" s="5">
        <v>138873673.1649</v>
      </c>
      <c r="F317" s="5">
        <v>0</v>
      </c>
      <c r="G317" s="5">
        <v>261615.8751</v>
      </c>
      <c r="H317" s="5">
        <v>2005457.02</v>
      </c>
      <c r="I317" s="5">
        <v>38235518.401699997</v>
      </c>
      <c r="J317" s="6">
        <f t="shared" si="30"/>
        <v>179376264.46169999</v>
      </c>
      <c r="K317" s="10"/>
      <c r="L317" s="146"/>
      <c r="M317" s="149"/>
      <c r="N317" s="11">
        <v>10</v>
      </c>
      <c r="O317" s="5" t="s">
        <v>702</v>
      </c>
      <c r="P317" s="5">
        <v>155886781.28960001</v>
      </c>
      <c r="Q317" s="5">
        <v>0</v>
      </c>
      <c r="R317" s="5">
        <v>293665.8603</v>
      </c>
      <c r="S317" s="5">
        <v>2251141.15</v>
      </c>
      <c r="T317" s="5">
        <v>49630133.979099996</v>
      </c>
      <c r="U317" s="6">
        <f t="shared" si="31"/>
        <v>208061722.27900001</v>
      </c>
    </row>
    <row r="318" spans="1:21" ht="24.95" customHeight="1" x14ac:dyDescent="0.2">
      <c r="A318" s="151"/>
      <c r="B318" s="149"/>
      <c r="C318" s="1">
        <v>10</v>
      </c>
      <c r="D318" s="5" t="s">
        <v>350</v>
      </c>
      <c r="E318" s="5">
        <v>122744890.8646</v>
      </c>
      <c r="F318" s="5">
        <v>0</v>
      </c>
      <c r="G318" s="5">
        <v>231231.81880000001</v>
      </c>
      <c r="H318" s="5">
        <v>1772543.33</v>
      </c>
      <c r="I318" s="5">
        <v>35646588.336300001</v>
      </c>
      <c r="J318" s="6">
        <f t="shared" si="30"/>
        <v>160395254.3497</v>
      </c>
      <c r="K318" s="10"/>
      <c r="L318" s="146"/>
      <c r="M318" s="149"/>
      <c r="N318" s="11">
        <v>11</v>
      </c>
      <c r="O318" s="5" t="s">
        <v>703</v>
      </c>
      <c r="P318" s="5">
        <v>138832812.8263</v>
      </c>
      <c r="Q318" s="5">
        <v>0</v>
      </c>
      <c r="R318" s="5">
        <v>261538.9007</v>
      </c>
      <c r="S318" s="5">
        <v>2004866.97</v>
      </c>
      <c r="T318" s="5">
        <v>48071850.112800002</v>
      </c>
      <c r="U318" s="6">
        <f t="shared" si="31"/>
        <v>189171068.8098</v>
      </c>
    </row>
    <row r="319" spans="1:21" ht="24.95" customHeight="1" x14ac:dyDescent="0.2">
      <c r="A319" s="151"/>
      <c r="B319" s="149"/>
      <c r="C319" s="1">
        <v>11</v>
      </c>
      <c r="D319" s="5" t="s">
        <v>351</v>
      </c>
      <c r="E319" s="5">
        <v>151400671.33950001</v>
      </c>
      <c r="F319" s="5">
        <v>0</v>
      </c>
      <c r="G319" s="5">
        <v>285214.7438</v>
      </c>
      <c r="H319" s="5">
        <v>2186357.81</v>
      </c>
      <c r="I319" s="5">
        <v>41168274.214900002</v>
      </c>
      <c r="J319" s="6">
        <f t="shared" si="30"/>
        <v>195040518.10820001</v>
      </c>
      <c r="K319" s="10"/>
      <c r="L319" s="146"/>
      <c r="M319" s="149"/>
      <c r="N319" s="11">
        <v>12</v>
      </c>
      <c r="O319" s="5" t="s">
        <v>704</v>
      </c>
      <c r="P319" s="5">
        <v>132874911.5987</v>
      </c>
      <c r="Q319" s="5">
        <v>0</v>
      </c>
      <c r="R319" s="5">
        <v>250315.16399999999</v>
      </c>
      <c r="S319" s="5">
        <v>1918829.67</v>
      </c>
      <c r="T319" s="5">
        <v>45117713.792800002</v>
      </c>
      <c r="U319" s="6">
        <f t="shared" si="31"/>
        <v>180161770.22550002</v>
      </c>
    </row>
    <row r="320" spans="1:21" ht="24.95" customHeight="1" x14ac:dyDescent="0.2">
      <c r="A320" s="151"/>
      <c r="B320" s="149"/>
      <c r="C320" s="1">
        <v>12</v>
      </c>
      <c r="D320" s="5" t="s">
        <v>352</v>
      </c>
      <c r="E320" s="5">
        <v>128583891.1371</v>
      </c>
      <c r="F320" s="5">
        <v>0</v>
      </c>
      <c r="G320" s="5">
        <v>242231.56510000001</v>
      </c>
      <c r="H320" s="5">
        <v>1856863.59</v>
      </c>
      <c r="I320" s="5">
        <v>35303895.830899999</v>
      </c>
      <c r="J320" s="6">
        <f t="shared" si="30"/>
        <v>165986882.12309998</v>
      </c>
      <c r="K320" s="10"/>
      <c r="L320" s="146"/>
      <c r="M320" s="149"/>
      <c r="N320" s="11">
        <v>13</v>
      </c>
      <c r="O320" s="5" t="s">
        <v>705</v>
      </c>
      <c r="P320" s="5">
        <v>157745615.56020001</v>
      </c>
      <c r="Q320" s="5">
        <v>0</v>
      </c>
      <c r="R320" s="5">
        <v>297167.6079</v>
      </c>
      <c r="S320" s="5">
        <v>2277984.34</v>
      </c>
      <c r="T320" s="5">
        <v>53011955.9855</v>
      </c>
      <c r="U320" s="6">
        <f t="shared" si="31"/>
        <v>213332723.49360001</v>
      </c>
    </row>
    <row r="321" spans="1:21" ht="24.95" customHeight="1" x14ac:dyDescent="0.2">
      <c r="A321" s="151"/>
      <c r="B321" s="149"/>
      <c r="C321" s="1">
        <v>13</v>
      </c>
      <c r="D321" s="5" t="s">
        <v>353</v>
      </c>
      <c r="E321" s="5">
        <v>116159358.0316</v>
      </c>
      <c r="F321" s="5">
        <v>0</v>
      </c>
      <c r="G321" s="5">
        <v>218825.7242</v>
      </c>
      <c r="H321" s="5">
        <v>1677442.49</v>
      </c>
      <c r="I321" s="5">
        <v>34184101.228600003</v>
      </c>
      <c r="J321" s="6">
        <f t="shared" si="30"/>
        <v>152239727.47439998</v>
      </c>
      <c r="K321" s="10"/>
      <c r="L321" s="146"/>
      <c r="M321" s="149"/>
      <c r="N321" s="11">
        <v>14</v>
      </c>
      <c r="O321" s="5" t="s">
        <v>706</v>
      </c>
      <c r="P321" s="5">
        <v>193176615.0025</v>
      </c>
      <c r="Q321" s="5">
        <v>0</v>
      </c>
      <c r="R321" s="5">
        <v>363913.96600000001</v>
      </c>
      <c r="S321" s="5">
        <v>2789638.89</v>
      </c>
      <c r="T321" s="5">
        <v>65898584.300800003</v>
      </c>
      <c r="U321" s="6">
        <f t="shared" si="31"/>
        <v>262228752.15929997</v>
      </c>
    </row>
    <row r="322" spans="1:21" ht="24.95" customHeight="1" x14ac:dyDescent="0.2">
      <c r="A322" s="151"/>
      <c r="B322" s="149"/>
      <c r="C322" s="1">
        <v>14</v>
      </c>
      <c r="D322" s="5" t="s">
        <v>354</v>
      </c>
      <c r="E322" s="5">
        <v>113041975.67389999</v>
      </c>
      <c r="F322" s="5">
        <v>0</v>
      </c>
      <c r="G322" s="5">
        <v>212953.07250000001</v>
      </c>
      <c r="H322" s="5">
        <v>1632424.77</v>
      </c>
      <c r="I322" s="5">
        <v>32927108.745000001</v>
      </c>
      <c r="J322" s="6">
        <f t="shared" si="30"/>
        <v>147814462.26139998</v>
      </c>
      <c r="K322" s="10"/>
      <c r="L322" s="146"/>
      <c r="M322" s="149"/>
      <c r="N322" s="11">
        <v>15</v>
      </c>
      <c r="O322" s="5" t="s">
        <v>707</v>
      </c>
      <c r="P322" s="5">
        <v>155959842.77939999</v>
      </c>
      <c r="Q322" s="5">
        <v>0</v>
      </c>
      <c r="R322" s="5">
        <v>293803.49650000001</v>
      </c>
      <c r="S322" s="5">
        <v>2252196.2200000002</v>
      </c>
      <c r="T322" s="5">
        <v>52163610.715700001</v>
      </c>
      <c r="U322" s="6">
        <f t="shared" si="31"/>
        <v>210669453.21159998</v>
      </c>
    </row>
    <row r="323" spans="1:21" ht="24.95" customHeight="1" x14ac:dyDescent="0.2">
      <c r="A323" s="151"/>
      <c r="B323" s="149"/>
      <c r="C323" s="1">
        <v>15</v>
      </c>
      <c r="D323" s="5" t="s">
        <v>355</v>
      </c>
      <c r="E323" s="5">
        <v>100702481.36220001</v>
      </c>
      <c r="F323" s="5">
        <v>0</v>
      </c>
      <c r="G323" s="5">
        <v>189707.43109999999</v>
      </c>
      <c r="H323" s="5">
        <v>1454231.71</v>
      </c>
      <c r="I323" s="5">
        <v>29276557.188000001</v>
      </c>
      <c r="J323" s="6">
        <f t="shared" si="30"/>
        <v>131622977.6913</v>
      </c>
      <c r="K323" s="10"/>
      <c r="L323" s="146"/>
      <c r="M323" s="149"/>
      <c r="N323" s="11">
        <v>16</v>
      </c>
      <c r="O323" s="5" t="s">
        <v>708</v>
      </c>
      <c r="P323" s="5">
        <v>157377156.0018</v>
      </c>
      <c r="Q323" s="5">
        <v>0</v>
      </c>
      <c r="R323" s="5">
        <v>296473.48879999999</v>
      </c>
      <c r="S323" s="5">
        <v>2272663.46</v>
      </c>
      <c r="T323" s="5">
        <v>52240822.298699997</v>
      </c>
      <c r="U323" s="6">
        <f t="shared" si="31"/>
        <v>212187115.2493</v>
      </c>
    </row>
    <row r="324" spans="1:21" ht="24.95" customHeight="1" x14ac:dyDescent="0.2">
      <c r="A324" s="151"/>
      <c r="B324" s="149"/>
      <c r="C324" s="1">
        <v>16</v>
      </c>
      <c r="D324" s="5" t="s">
        <v>356</v>
      </c>
      <c r="E324" s="5">
        <v>109160174.5764</v>
      </c>
      <c r="F324" s="5">
        <v>0</v>
      </c>
      <c r="G324" s="5">
        <v>205640.37760000001</v>
      </c>
      <c r="H324" s="5">
        <v>1576368.18</v>
      </c>
      <c r="I324" s="5">
        <v>32144567.0847</v>
      </c>
      <c r="J324" s="6">
        <f t="shared" si="30"/>
        <v>143086750.21869999</v>
      </c>
      <c r="K324" s="10"/>
      <c r="L324" s="146"/>
      <c r="M324" s="149"/>
      <c r="N324" s="11">
        <v>17</v>
      </c>
      <c r="O324" s="5" t="s">
        <v>709</v>
      </c>
      <c r="P324" s="5">
        <v>108125135.8537</v>
      </c>
      <c r="Q324" s="5">
        <v>0</v>
      </c>
      <c r="R324" s="5">
        <v>203690.52960000001</v>
      </c>
      <c r="S324" s="5">
        <v>1561421.31</v>
      </c>
      <c r="T324" s="5">
        <v>36426273.337800004</v>
      </c>
      <c r="U324" s="6">
        <f t="shared" si="31"/>
        <v>146316521.0311</v>
      </c>
    </row>
    <row r="325" spans="1:21" ht="24.95" customHeight="1" x14ac:dyDescent="0.2">
      <c r="A325" s="151"/>
      <c r="B325" s="149"/>
      <c r="C325" s="1">
        <v>17</v>
      </c>
      <c r="D325" s="5" t="s">
        <v>357</v>
      </c>
      <c r="E325" s="5">
        <v>128150129.34649999</v>
      </c>
      <c r="F325" s="5">
        <v>0</v>
      </c>
      <c r="G325" s="5">
        <v>241414.427</v>
      </c>
      <c r="H325" s="5">
        <v>1850599.69</v>
      </c>
      <c r="I325" s="5">
        <v>34025296.1919</v>
      </c>
      <c r="J325" s="6">
        <f t="shared" si="30"/>
        <v>164267439.65539998</v>
      </c>
      <c r="K325" s="10"/>
      <c r="L325" s="146"/>
      <c r="M325" s="149"/>
      <c r="N325" s="11">
        <v>18</v>
      </c>
      <c r="O325" s="5" t="s">
        <v>710</v>
      </c>
      <c r="P325" s="5">
        <v>133048441.5192</v>
      </c>
      <c r="Q325" s="5">
        <v>0</v>
      </c>
      <c r="R325" s="5">
        <v>250642.0667</v>
      </c>
      <c r="S325" s="5">
        <v>1921335.6</v>
      </c>
      <c r="T325" s="5">
        <v>47557962.453599997</v>
      </c>
      <c r="U325" s="6">
        <f t="shared" si="31"/>
        <v>182778381.63949999</v>
      </c>
    </row>
    <row r="326" spans="1:21" ht="24.95" customHeight="1" x14ac:dyDescent="0.2">
      <c r="A326" s="151"/>
      <c r="B326" s="149"/>
      <c r="C326" s="1">
        <v>18</v>
      </c>
      <c r="D326" s="5" t="s">
        <v>358</v>
      </c>
      <c r="E326" s="5">
        <v>138707435.50819999</v>
      </c>
      <c r="F326" s="5">
        <v>0</v>
      </c>
      <c r="G326" s="5">
        <v>261302.70980000001</v>
      </c>
      <c r="H326" s="5">
        <v>2003056.41</v>
      </c>
      <c r="I326" s="5">
        <v>37011767.695500001</v>
      </c>
      <c r="J326" s="6">
        <f t="shared" si="30"/>
        <v>177983562.32349998</v>
      </c>
      <c r="K326" s="10"/>
      <c r="L326" s="146"/>
      <c r="M326" s="149"/>
      <c r="N326" s="11">
        <v>19</v>
      </c>
      <c r="O326" s="5" t="s">
        <v>711</v>
      </c>
      <c r="P326" s="5">
        <v>105454008.1742</v>
      </c>
      <c r="Q326" s="5">
        <v>0</v>
      </c>
      <c r="R326" s="5">
        <v>198658.55059999999</v>
      </c>
      <c r="S326" s="5">
        <v>1522847.9</v>
      </c>
      <c r="T326" s="5">
        <v>38366610.995899998</v>
      </c>
      <c r="U326" s="6">
        <f t="shared" si="31"/>
        <v>145542125.6207</v>
      </c>
    </row>
    <row r="327" spans="1:21" ht="24.95" customHeight="1" x14ac:dyDescent="0.2">
      <c r="A327" s="151"/>
      <c r="B327" s="149"/>
      <c r="C327" s="1">
        <v>19</v>
      </c>
      <c r="D327" s="5" t="s">
        <v>359</v>
      </c>
      <c r="E327" s="5">
        <v>121528010.2362</v>
      </c>
      <c r="F327" s="5">
        <v>0</v>
      </c>
      <c r="G327" s="5">
        <v>228939.40960000001</v>
      </c>
      <c r="H327" s="5">
        <v>1754970.52</v>
      </c>
      <c r="I327" s="5">
        <v>33211552.590500001</v>
      </c>
      <c r="J327" s="6">
        <f t="shared" si="30"/>
        <v>156723472.7563</v>
      </c>
      <c r="K327" s="10"/>
      <c r="L327" s="146"/>
      <c r="M327" s="149"/>
      <c r="N327" s="11">
        <v>20</v>
      </c>
      <c r="O327" s="5" t="s">
        <v>712</v>
      </c>
      <c r="P327" s="5">
        <v>114066373.6277</v>
      </c>
      <c r="Q327" s="5">
        <v>0</v>
      </c>
      <c r="R327" s="5">
        <v>214882.875</v>
      </c>
      <c r="S327" s="5">
        <v>1647217.97</v>
      </c>
      <c r="T327" s="5">
        <v>42230589.873999998</v>
      </c>
      <c r="U327" s="6">
        <f t="shared" si="31"/>
        <v>158159064.34670001</v>
      </c>
    </row>
    <row r="328" spans="1:21" ht="24.95" customHeight="1" x14ac:dyDescent="0.2">
      <c r="A328" s="151"/>
      <c r="B328" s="149"/>
      <c r="C328" s="1">
        <v>20</v>
      </c>
      <c r="D328" s="5" t="s">
        <v>360</v>
      </c>
      <c r="E328" s="5">
        <v>107964907.70379999</v>
      </c>
      <c r="F328" s="5">
        <v>0</v>
      </c>
      <c r="G328" s="5">
        <v>203388.68530000001</v>
      </c>
      <c r="H328" s="5">
        <v>1559107.48</v>
      </c>
      <c r="I328" s="5">
        <v>30719174.778700002</v>
      </c>
      <c r="J328" s="6">
        <f t="shared" si="30"/>
        <v>140446578.6478</v>
      </c>
      <c r="K328" s="10"/>
      <c r="L328" s="146"/>
      <c r="M328" s="149"/>
      <c r="N328" s="11">
        <v>21</v>
      </c>
      <c r="O328" s="5" t="s">
        <v>713</v>
      </c>
      <c r="P328" s="5">
        <v>117809802.51729999</v>
      </c>
      <c r="Q328" s="5">
        <v>0</v>
      </c>
      <c r="R328" s="5">
        <v>221934.89859999999</v>
      </c>
      <c r="S328" s="5">
        <v>1701276.35</v>
      </c>
      <c r="T328" s="5">
        <v>40052951.254799999</v>
      </c>
      <c r="U328" s="6">
        <f t="shared" si="31"/>
        <v>159785965.02069998</v>
      </c>
    </row>
    <row r="329" spans="1:21" ht="24.95" customHeight="1" x14ac:dyDescent="0.2">
      <c r="A329" s="151"/>
      <c r="B329" s="149"/>
      <c r="C329" s="1">
        <v>21</v>
      </c>
      <c r="D329" s="5" t="s">
        <v>361</v>
      </c>
      <c r="E329" s="5">
        <v>118746562.81119999</v>
      </c>
      <c r="F329" s="5">
        <v>0</v>
      </c>
      <c r="G329" s="5">
        <v>223699.60579999999</v>
      </c>
      <c r="H329" s="5">
        <v>1714803.99</v>
      </c>
      <c r="I329" s="5">
        <v>34003311.289099999</v>
      </c>
      <c r="J329" s="6">
        <f t="shared" ref="J329:J392" si="37">SUM(E329:I329)</f>
        <v>154688377.6961</v>
      </c>
      <c r="K329" s="10"/>
      <c r="L329" s="146"/>
      <c r="M329" s="149"/>
      <c r="N329" s="11">
        <v>22</v>
      </c>
      <c r="O329" s="5" t="s">
        <v>714</v>
      </c>
      <c r="P329" s="5">
        <v>218788099.82839999</v>
      </c>
      <c r="Q329" s="5">
        <v>0</v>
      </c>
      <c r="R329" s="5">
        <v>412161.92300000001</v>
      </c>
      <c r="S329" s="5">
        <v>3159491.08</v>
      </c>
      <c r="T329" s="5">
        <v>71664974.990899995</v>
      </c>
      <c r="U329" s="6">
        <f t="shared" ref="U329:U392" si="38">SUM(P329:T329)</f>
        <v>294024727.82230002</v>
      </c>
    </row>
    <row r="330" spans="1:21" ht="24.95" customHeight="1" x14ac:dyDescent="0.2">
      <c r="A330" s="151"/>
      <c r="B330" s="149"/>
      <c r="C330" s="1">
        <v>22</v>
      </c>
      <c r="D330" s="5" t="s">
        <v>362</v>
      </c>
      <c r="E330" s="5">
        <v>115514650.8863</v>
      </c>
      <c r="F330" s="5">
        <v>0</v>
      </c>
      <c r="G330" s="5">
        <v>217611.1986</v>
      </c>
      <c r="H330" s="5">
        <v>1668132.36</v>
      </c>
      <c r="I330" s="5">
        <v>32287280.079100002</v>
      </c>
      <c r="J330" s="6">
        <f t="shared" si="37"/>
        <v>149687674.52399999</v>
      </c>
      <c r="K330" s="10"/>
      <c r="L330" s="147"/>
      <c r="M330" s="150"/>
      <c r="N330" s="11">
        <v>23</v>
      </c>
      <c r="O330" s="5" t="s">
        <v>715</v>
      </c>
      <c r="P330" s="5">
        <v>129497652.48010001</v>
      </c>
      <c r="Q330" s="5">
        <v>0</v>
      </c>
      <c r="R330" s="5">
        <v>243952.94589999999</v>
      </c>
      <c r="S330" s="5">
        <v>1870059.1</v>
      </c>
      <c r="T330" s="5">
        <v>39683514.228399999</v>
      </c>
      <c r="U330" s="6">
        <f t="shared" si="38"/>
        <v>171295178.75439999</v>
      </c>
    </row>
    <row r="331" spans="1:21" ht="24.95" customHeight="1" x14ac:dyDescent="0.2">
      <c r="A331" s="151"/>
      <c r="B331" s="149"/>
      <c r="C331" s="1">
        <v>23</v>
      </c>
      <c r="D331" s="5" t="s">
        <v>363</v>
      </c>
      <c r="E331" s="5">
        <v>111732476.7886</v>
      </c>
      <c r="F331" s="5">
        <v>0</v>
      </c>
      <c r="G331" s="5">
        <v>210486.18520000001</v>
      </c>
      <c r="H331" s="5">
        <v>1613514.47</v>
      </c>
      <c r="I331" s="5">
        <v>31669209.6675</v>
      </c>
      <c r="J331" s="6">
        <f t="shared" si="37"/>
        <v>145225687.11129999</v>
      </c>
      <c r="K331" s="10"/>
      <c r="L331" s="17"/>
      <c r="M331" s="138" t="s">
        <v>842</v>
      </c>
      <c r="N331" s="139"/>
      <c r="O331" s="140"/>
      <c r="P331" s="13">
        <f>SUM(P308:P330)</f>
        <v>3239141944.6636004</v>
      </c>
      <c r="Q331" s="13">
        <f t="shared" ref="Q331:U331" si="39">SUM(Q308:Q330)</f>
        <v>0</v>
      </c>
      <c r="R331" s="13">
        <f t="shared" si="39"/>
        <v>6102027.3677000003</v>
      </c>
      <c r="S331" s="13">
        <f t="shared" si="39"/>
        <v>46776036.209999993</v>
      </c>
      <c r="T331" s="13">
        <f t="shared" si="39"/>
        <v>1099786587.6714001</v>
      </c>
      <c r="U331" s="13">
        <f t="shared" si="39"/>
        <v>4391806595.9126997</v>
      </c>
    </row>
    <row r="332" spans="1:21" ht="24.95" customHeight="1" x14ac:dyDescent="0.2">
      <c r="A332" s="151"/>
      <c r="B332" s="149"/>
      <c r="C332" s="1">
        <v>24</v>
      </c>
      <c r="D332" s="5" t="s">
        <v>364</v>
      </c>
      <c r="E332" s="5">
        <v>115585776.1207</v>
      </c>
      <c r="F332" s="5">
        <v>0</v>
      </c>
      <c r="G332" s="5">
        <v>217745.18719999999</v>
      </c>
      <c r="H332" s="5">
        <v>1669159.47</v>
      </c>
      <c r="I332" s="5">
        <v>32097575.2993</v>
      </c>
      <c r="J332" s="6">
        <f t="shared" si="37"/>
        <v>149570256.0772</v>
      </c>
      <c r="K332" s="10"/>
      <c r="L332" s="145">
        <v>33</v>
      </c>
      <c r="M332" s="148" t="s">
        <v>55</v>
      </c>
      <c r="N332" s="11">
        <v>1</v>
      </c>
      <c r="O332" s="5" t="s">
        <v>716</v>
      </c>
      <c r="P332" s="5">
        <v>121328038.67990001</v>
      </c>
      <c r="Q332" s="5">
        <v>-1564740.79</v>
      </c>
      <c r="R332" s="5">
        <v>228562.69500000001</v>
      </c>
      <c r="S332" s="5">
        <v>1752082.75</v>
      </c>
      <c r="T332" s="5">
        <v>30929799.013</v>
      </c>
      <c r="U332" s="6">
        <f t="shared" si="38"/>
        <v>152673742.3479</v>
      </c>
    </row>
    <row r="333" spans="1:21" ht="24.95" customHeight="1" x14ac:dyDescent="0.2">
      <c r="A333" s="151"/>
      <c r="B333" s="149"/>
      <c r="C333" s="1">
        <v>25</v>
      </c>
      <c r="D333" s="5" t="s">
        <v>365</v>
      </c>
      <c r="E333" s="5">
        <v>116644296.47050001</v>
      </c>
      <c r="F333" s="5">
        <v>0</v>
      </c>
      <c r="G333" s="5">
        <v>219739.2709</v>
      </c>
      <c r="H333" s="5">
        <v>1684445.43</v>
      </c>
      <c r="I333" s="5">
        <v>32831991.931899998</v>
      </c>
      <c r="J333" s="6">
        <f t="shared" si="37"/>
        <v>151380473.10330001</v>
      </c>
      <c r="K333" s="10"/>
      <c r="L333" s="146"/>
      <c r="M333" s="149"/>
      <c r="N333" s="11">
        <v>2</v>
      </c>
      <c r="O333" s="5" t="s">
        <v>717</v>
      </c>
      <c r="P333" s="5">
        <v>138111962.23930001</v>
      </c>
      <c r="Q333" s="5">
        <v>-1564740.79</v>
      </c>
      <c r="R333" s="5">
        <v>260180.93299999999</v>
      </c>
      <c r="S333" s="5">
        <v>1994457.25</v>
      </c>
      <c r="T333" s="5">
        <v>36246896.861400001</v>
      </c>
      <c r="U333" s="6">
        <f t="shared" si="38"/>
        <v>175048756.49370003</v>
      </c>
    </row>
    <row r="334" spans="1:21" ht="24.95" customHeight="1" x14ac:dyDescent="0.2">
      <c r="A334" s="151"/>
      <c r="B334" s="149"/>
      <c r="C334" s="1">
        <v>26</v>
      </c>
      <c r="D334" s="5" t="s">
        <v>366</v>
      </c>
      <c r="E334" s="5">
        <v>124089703.84540001</v>
      </c>
      <c r="F334" s="5">
        <v>0</v>
      </c>
      <c r="G334" s="5">
        <v>233765.2322</v>
      </c>
      <c r="H334" s="5">
        <v>1791963.61</v>
      </c>
      <c r="I334" s="5">
        <v>36472117.658799998</v>
      </c>
      <c r="J334" s="6">
        <f t="shared" si="37"/>
        <v>162587550.34639999</v>
      </c>
      <c r="K334" s="10"/>
      <c r="L334" s="146"/>
      <c r="M334" s="149"/>
      <c r="N334" s="11">
        <v>3</v>
      </c>
      <c r="O334" s="5" t="s">
        <v>876</v>
      </c>
      <c r="P334" s="5">
        <v>148838597.59920001</v>
      </c>
      <c r="Q334" s="5">
        <v>-1564740.79</v>
      </c>
      <c r="R334" s="5">
        <v>280388.20510000002</v>
      </c>
      <c r="S334" s="5">
        <v>2149359.23</v>
      </c>
      <c r="T334" s="5">
        <v>37692914.179399997</v>
      </c>
      <c r="U334" s="6">
        <f t="shared" si="38"/>
        <v>187396518.4237</v>
      </c>
    </row>
    <row r="335" spans="1:21" ht="24.95" customHeight="1" x14ac:dyDescent="0.2">
      <c r="A335" s="151"/>
      <c r="B335" s="150"/>
      <c r="C335" s="1">
        <v>27</v>
      </c>
      <c r="D335" s="5" t="s">
        <v>367</v>
      </c>
      <c r="E335" s="5">
        <v>111008744.1374</v>
      </c>
      <c r="F335" s="5">
        <v>0</v>
      </c>
      <c r="G335" s="5">
        <v>209122.78820000001</v>
      </c>
      <c r="H335" s="5">
        <v>1603063.13</v>
      </c>
      <c r="I335" s="5">
        <v>30720534.669599999</v>
      </c>
      <c r="J335" s="6">
        <f t="shared" si="37"/>
        <v>143541464.7252</v>
      </c>
      <c r="K335" s="10"/>
      <c r="L335" s="146"/>
      <c r="M335" s="149"/>
      <c r="N335" s="11">
        <v>4</v>
      </c>
      <c r="O335" s="5" t="s">
        <v>718</v>
      </c>
      <c r="P335" s="5">
        <v>161603340.24110001</v>
      </c>
      <c r="Q335" s="5">
        <v>-1564740.79</v>
      </c>
      <c r="R335" s="5">
        <v>304434.94660000002</v>
      </c>
      <c r="S335" s="5">
        <v>2333693.25</v>
      </c>
      <c r="T335" s="5">
        <v>41751508.554300003</v>
      </c>
      <c r="U335" s="6">
        <f t="shared" si="38"/>
        <v>204428236.20200002</v>
      </c>
    </row>
    <row r="336" spans="1:21" ht="24.95" customHeight="1" x14ac:dyDescent="0.2">
      <c r="A336" s="1"/>
      <c r="B336" s="138" t="s">
        <v>826</v>
      </c>
      <c r="C336" s="139"/>
      <c r="D336" s="140"/>
      <c r="E336" s="13">
        <f>SUM(E309:E335)</f>
        <v>3280525756.7858</v>
      </c>
      <c r="F336" s="13">
        <f t="shared" ref="F336:J336" si="40">SUM(F309:F335)</f>
        <v>0</v>
      </c>
      <c r="G336" s="13">
        <f t="shared" si="40"/>
        <v>6179987.8764000004</v>
      </c>
      <c r="H336" s="13">
        <f t="shared" si="40"/>
        <v>47373654.579999998</v>
      </c>
      <c r="I336" s="13">
        <f t="shared" si="40"/>
        <v>924249710.55950022</v>
      </c>
      <c r="J336" s="13">
        <f t="shared" si="40"/>
        <v>4258329109.8017001</v>
      </c>
      <c r="K336" s="10"/>
      <c r="L336" s="146"/>
      <c r="M336" s="149"/>
      <c r="N336" s="11">
        <v>5</v>
      </c>
      <c r="O336" s="5" t="s">
        <v>719</v>
      </c>
      <c r="P336" s="5">
        <v>152021056.48930001</v>
      </c>
      <c r="Q336" s="5">
        <v>-1564740.79</v>
      </c>
      <c r="R336" s="5">
        <v>286383.45059999998</v>
      </c>
      <c r="S336" s="5">
        <v>2195316.71</v>
      </c>
      <c r="T336" s="5">
        <v>36767432.876100004</v>
      </c>
      <c r="U336" s="6">
        <f t="shared" si="38"/>
        <v>189705448.73600003</v>
      </c>
    </row>
    <row r="337" spans="1:21" ht="24.95" customHeight="1" x14ac:dyDescent="0.2">
      <c r="A337" s="151">
        <v>17</v>
      </c>
      <c r="B337" s="148" t="s">
        <v>39</v>
      </c>
      <c r="C337" s="1">
        <v>1</v>
      </c>
      <c r="D337" s="5" t="s">
        <v>368</v>
      </c>
      <c r="E337" s="5">
        <v>115924008.9401</v>
      </c>
      <c r="F337" s="5">
        <v>0</v>
      </c>
      <c r="G337" s="5">
        <v>218382.364</v>
      </c>
      <c r="H337" s="5">
        <v>1674043.85</v>
      </c>
      <c r="I337" s="5">
        <v>33491119.1963</v>
      </c>
      <c r="J337" s="6">
        <f t="shared" si="37"/>
        <v>151307554.35039997</v>
      </c>
      <c r="K337" s="10"/>
      <c r="L337" s="146"/>
      <c r="M337" s="149"/>
      <c r="N337" s="11">
        <v>6</v>
      </c>
      <c r="O337" s="5" t="s">
        <v>720</v>
      </c>
      <c r="P337" s="5">
        <v>137748284.56279999</v>
      </c>
      <c r="Q337" s="5">
        <v>-1564740.79</v>
      </c>
      <c r="R337" s="5">
        <v>259495.8222</v>
      </c>
      <c r="S337" s="5">
        <v>1989205.43</v>
      </c>
      <c r="T337" s="5">
        <v>30213363.16</v>
      </c>
      <c r="U337" s="6">
        <f t="shared" si="38"/>
        <v>168645608.185</v>
      </c>
    </row>
    <row r="338" spans="1:21" ht="24.95" customHeight="1" x14ac:dyDescent="0.2">
      <c r="A338" s="151"/>
      <c r="B338" s="149"/>
      <c r="C338" s="1">
        <v>2</v>
      </c>
      <c r="D338" s="5" t="s">
        <v>369</v>
      </c>
      <c r="E338" s="5">
        <v>137104627.65889999</v>
      </c>
      <c r="F338" s="5">
        <v>0</v>
      </c>
      <c r="G338" s="5">
        <v>258283.2752</v>
      </c>
      <c r="H338" s="5">
        <v>1979910.46</v>
      </c>
      <c r="I338" s="5">
        <v>39240435.7007</v>
      </c>
      <c r="J338" s="6">
        <f t="shared" si="37"/>
        <v>178583257.0948</v>
      </c>
      <c r="K338" s="10"/>
      <c r="L338" s="146"/>
      <c r="M338" s="149"/>
      <c r="N338" s="11">
        <v>7</v>
      </c>
      <c r="O338" s="5" t="s">
        <v>721</v>
      </c>
      <c r="P338" s="5">
        <v>157328196.74329999</v>
      </c>
      <c r="Q338" s="5">
        <v>-1564740.79</v>
      </c>
      <c r="R338" s="5">
        <v>296381.2573</v>
      </c>
      <c r="S338" s="5">
        <v>2271956.4500000002</v>
      </c>
      <c r="T338" s="5">
        <v>40474042.157799996</v>
      </c>
      <c r="U338" s="6">
        <f t="shared" si="38"/>
        <v>198805835.81839997</v>
      </c>
    </row>
    <row r="339" spans="1:21" ht="24.95" customHeight="1" x14ac:dyDescent="0.2">
      <c r="A339" s="151"/>
      <c r="B339" s="149"/>
      <c r="C339" s="1">
        <v>3</v>
      </c>
      <c r="D339" s="5" t="s">
        <v>370</v>
      </c>
      <c r="E339" s="5">
        <v>170150582.051</v>
      </c>
      <c r="F339" s="5">
        <v>0</v>
      </c>
      <c r="G339" s="5">
        <v>320536.58840000001</v>
      </c>
      <c r="H339" s="5">
        <v>2457122.88</v>
      </c>
      <c r="I339" s="5">
        <v>47193682.0484</v>
      </c>
      <c r="J339" s="6">
        <f t="shared" si="37"/>
        <v>220121923.56779999</v>
      </c>
      <c r="K339" s="10"/>
      <c r="L339" s="146"/>
      <c r="M339" s="149"/>
      <c r="N339" s="11">
        <v>8</v>
      </c>
      <c r="O339" s="5" t="s">
        <v>722</v>
      </c>
      <c r="P339" s="5">
        <v>134249837.0397</v>
      </c>
      <c r="Q339" s="5">
        <v>-1564740.79</v>
      </c>
      <c r="R339" s="5">
        <v>252905.3045</v>
      </c>
      <c r="S339" s="5">
        <v>1938684.8</v>
      </c>
      <c r="T339" s="5">
        <v>34364430.115800001</v>
      </c>
      <c r="U339" s="6">
        <f t="shared" si="38"/>
        <v>169241116.47</v>
      </c>
    </row>
    <row r="340" spans="1:21" ht="24.95" customHeight="1" x14ac:dyDescent="0.2">
      <c r="A340" s="151"/>
      <c r="B340" s="149"/>
      <c r="C340" s="1">
        <v>4</v>
      </c>
      <c r="D340" s="5" t="s">
        <v>371</v>
      </c>
      <c r="E340" s="5">
        <v>128699025.0027</v>
      </c>
      <c r="F340" s="5">
        <v>0</v>
      </c>
      <c r="G340" s="5">
        <v>242448.4589</v>
      </c>
      <c r="H340" s="5">
        <v>1858526.23</v>
      </c>
      <c r="I340" s="5">
        <v>34271394.371799998</v>
      </c>
      <c r="J340" s="6">
        <f t="shared" si="37"/>
        <v>165071394.0634</v>
      </c>
      <c r="K340" s="10"/>
      <c r="L340" s="146"/>
      <c r="M340" s="149"/>
      <c r="N340" s="11">
        <v>9</v>
      </c>
      <c r="O340" s="5" t="s">
        <v>723</v>
      </c>
      <c r="P340" s="5">
        <v>151960815.9064</v>
      </c>
      <c r="Q340" s="5">
        <v>-1564740.79</v>
      </c>
      <c r="R340" s="5">
        <v>286269.967</v>
      </c>
      <c r="S340" s="5">
        <v>2194446.79</v>
      </c>
      <c r="T340" s="5">
        <v>34033070.034500003</v>
      </c>
      <c r="U340" s="6">
        <f t="shared" si="38"/>
        <v>186909861.90790001</v>
      </c>
    </row>
    <row r="341" spans="1:21" ht="24.95" customHeight="1" x14ac:dyDescent="0.2">
      <c r="A341" s="151"/>
      <c r="B341" s="149"/>
      <c r="C341" s="1">
        <v>5</v>
      </c>
      <c r="D341" s="5" t="s">
        <v>372</v>
      </c>
      <c r="E341" s="5">
        <v>110434990.3424</v>
      </c>
      <c r="F341" s="5">
        <v>0</v>
      </c>
      <c r="G341" s="5">
        <v>208041.92739999999</v>
      </c>
      <c r="H341" s="5">
        <v>1564434.5</v>
      </c>
      <c r="I341" s="5">
        <v>29592236.452</v>
      </c>
      <c r="J341" s="6">
        <f t="shared" si="37"/>
        <v>141799703.2218</v>
      </c>
      <c r="K341" s="10"/>
      <c r="L341" s="146"/>
      <c r="M341" s="149"/>
      <c r="N341" s="11">
        <v>10</v>
      </c>
      <c r="O341" s="5" t="s">
        <v>724</v>
      </c>
      <c r="P341" s="5">
        <v>137199460.5871</v>
      </c>
      <c r="Q341" s="5">
        <v>-1564740.79</v>
      </c>
      <c r="R341" s="5">
        <v>258461.9253</v>
      </c>
      <c r="S341" s="5">
        <v>1981279.93</v>
      </c>
      <c r="T341" s="5">
        <v>32412911.132599998</v>
      </c>
      <c r="U341" s="6">
        <f t="shared" si="38"/>
        <v>170287372.78500003</v>
      </c>
    </row>
    <row r="342" spans="1:21" ht="24.95" customHeight="1" x14ac:dyDescent="0.2">
      <c r="A342" s="151"/>
      <c r="B342" s="149"/>
      <c r="C342" s="1">
        <v>6</v>
      </c>
      <c r="D342" s="5" t="s">
        <v>373</v>
      </c>
      <c r="E342" s="5">
        <v>108333792.8556</v>
      </c>
      <c r="F342" s="5">
        <v>0</v>
      </c>
      <c r="G342" s="5">
        <v>204083.6061</v>
      </c>
      <c r="H342" s="5">
        <v>2196036.5499999998</v>
      </c>
      <c r="I342" s="5">
        <v>30874840.2141</v>
      </c>
      <c r="J342" s="6">
        <f t="shared" si="37"/>
        <v>141608753.22579998</v>
      </c>
      <c r="K342" s="10"/>
      <c r="L342" s="146"/>
      <c r="M342" s="149"/>
      <c r="N342" s="11">
        <v>11</v>
      </c>
      <c r="O342" s="5" t="s">
        <v>725</v>
      </c>
      <c r="P342" s="5">
        <v>127226036.3796</v>
      </c>
      <c r="Q342" s="5">
        <v>-1564740.79</v>
      </c>
      <c r="R342" s="5">
        <v>239673.58300000001</v>
      </c>
      <c r="S342" s="5">
        <v>1837254.99</v>
      </c>
      <c r="T342" s="5">
        <v>33111064.008000001</v>
      </c>
      <c r="U342" s="6">
        <f t="shared" si="38"/>
        <v>160849288.1706</v>
      </c>
    </row>
    <row r="343" spans="1:21" ht="24.95" customHeight="1" x14ac:dyDescent="0.2">
      <c r="A343" s="151"/>
      <c r="B343" s="149"/>
      <c r="C343" s="1">
        <v>7</v>
      </c>
      <c r="D343" s="5" t="s">
        <v>374</v>
      </c>
      <c r="E343" s="5">
        <v>152070903.44350001</v>
      </c>
      <c r="F343" s="5">
        <v>0</v>
      </c>
      <c r="G343" s="5">
        <v>286477.35430000001</v>
      </c>
      <c r="H343" s="5">
        <v>1594777.63</v>
      </c>
      <c r="I343" s="5">
        <v>42114489.556999996</v>
      </c>
      <c r="J343" s="6">
        <f t="shared" si="37"/>
        <v>196066647.98479998</v>
      </c>
      <c r="K343" s="10"/>
      <c r="L343" s="146"/>
      <c r="M343" s="149"/>
      <c r="N343" s="11">
        <v>12</v>
      </c>
      <c r="O343" s="5" t="s">
        <v>726</v>
      </c>
      <c r="P343" s="5">
        <v>151478075.8046</v>
      </c>
      <c r="Q343" s="5">
        <v>-1564740.79</v>
      </c>
      <c r="R343" s="5">
        <v>285360.56150000001</v>
      </c>
      <c r="S343" s="5">
        <v>2187475.6</v>
      </c>
      <c r="T343" s="5">
        <v>34264402.585600004</v>
      </c>
      <c r="U343" s="6">
        <f t="shared" si="38"/>
        <v>186650573.76170003</v>
      </c>
    </row>
    <row r="344" spans="1:21" ht="24.95" customHeight="1" x14ac:dyDescent="0.2">
      <c r="A344" s="151"/>
      <c r="B344" s="149"/>
      <c r="C344" s="1">
        <v>8</v>
      </c>
      <c r="D344" s="5" t="s">
        <v>375</v>
      </c>
      <c r="E344" s="5">
        <v>127628395.6076</v>
      </c>
      <c r="F344" s="5">
        <v>0</v>
      </c>
      <c r="G344" s="5">
        <v>240431.5637</v>
      </c>
      <c r="H344" s="5">
        <v>1843065.4</v>
      </c>
      <c r="I344" s="5">
        <v>35019636.561800003</v>
      </c>
      <c r="J344" s="6">
        <f t="shared" si="37"/>
        <v>164731529.13310003</v>
      </c>
      <c r="K344" s="10"/>
      <c r="L344" s="146"/>
      <c r="M344" s="149"/>
      <c r="N344" s="11">
        <v>13</v>
      </c>
      <c r="O344" s="5" t="s">
        <v>727</v>
      </c>
      <c r="P344" s="5">
        <v>158931068.8161</v>
      </c>
      <c r="Q344" s="5">
        <v>-1564740.79</v>
      </c>
      <c r="R344" s="5">
        <v>299400.81290000002</v>
      </c>
      <c r="S344" s="5">
        <v>2295103.3199999998</v>
      </c>
      <c r="T344" s="5">
        <v>38679061.726400003</v>
      </c>
      <c r="U344" s="6">
        <f t="shared" si="38"/>
        <v>198639893.8854</v>
      </c>
    </row>
    <row r="345" spans="1:21" ht="24.95" customHeight="1" x14ac:dyDescent="0.2">
      <c r="A345" s="151"/>
      <c r="B345" s="149"/>
      <c r="C345" s="1">
        <v>9</v>
      </c>
      <c r="D345" s="5" t="s">
        <v>376</v>
      </c>
      <c r="E345" s="5">
        <v>111794004.5729</v>
      </c>
      <c r="F345" s="5">
        <v>0</v>
      </c>
      <c r="G345" s="5">
        <v>210602.0937</v>
      </c>
      <c r="H345" s="5">
        <v>1614402.98</v>
      </c>
      <c r="I345" s="5">
        <v>31614469.761700001</v>
      </c>
      <c r="J345" s="6">
        <f t="shared" si="37"/>
        <v>145233479.40830001</v>
      </c>
      <c r="K345" s="10"/>
      <c r="L345" s="146"/>
      <c r="M345" s="149"/>
      <c r="N345" s="11">
        <v>14</v>
      </c>
      <c r="O345" s="5" t="s">
        <v>728</v>
      </c>
      <c r="P345" s="5">
        <v>143205312.63999999</v>
      </c>
      <c r="Q345" s="5">
        <v>-1564740.79</v>
      </c>
      <c r="R345" s="5">
        <v>269775.99369999999</v>
      </c>
      <c r="S345" s="5">
        <v>2068009.68</v>
      </c>
      <c r="T345" s="5">
        <v>34811985.3191</v>
      </c>
      <c r="U345" s="6">
        <f t="shared" si="38"/>
        <v>178790342.84279999</v>
      </c>
    </row>
    <row r="346" spans="1:21" ht="24.95" customHeight="1" x14ac:dyDescent="0.2">
      <c r="A346" s="151"/>
      <c r="B346" s="149"/>
      <c r="C346" s="1">
        <v>10</v>
      </c>
      <c r="D346" s="5" t="s">
        <v>377</v>
      </c>
      <c r="E346" s="5">
        <v>118104280.6494</v>
      </c>
      <c r="F346" s="5">
        <v>0</v>
      </c>
      <c r="G346" s="5">
        <v>222489.64850000001</v>
      </c>
      <c r="H346" s="5">
        <v>1705528.87</v>
      </c>
      <c r="I346" s="5">
        <v>32208062.137200002</v>
      </c>
      <c r="J346" s="6">
        <f t="shared" si="37"/>
        <v>152240361.30509999</v>
      </c>
      <c r="K346" s="10"/>
      <c r="L346" s="146"/>
      <c r="M346" s="149"/>
      <c r="N346" s="11">
        <v>15</v>
      </c>
      <c r="O346" s="5" t="s">
        <v>729</v>
      </c>
      <c r="P346" s="5">
        <v>128231584.7973</v>
      </c>
      <c r="Q346" s="5">
        <v>-1564740.79</v>
      </c>
      <c r="R346" s="5">
        <v>241567.87609999999</v>
      </c>
      <c r="S346" s="5">
        <v>1851775.98</v>
      </c>
      <c r="T346" s="5">
        <v>30880767.3913</v>
      </c>
      <c r="U346" s="6">
        <f t="shared" si="38"/>
        <v>159640955.25470001</v>
      </c>
    </row>
    <row r="347" spans="1:21" ht="24.95" customHeight="1" x14ac:dyDescent="0.2">
      <c r="A347" s="151"/>
      <c r="B347" s="149"/>
      <c r="C347" s="1">
        <v>11</v>
      </c>
      <c r="D347" s="5" t="s">
        <v>378</v>
      </c>
      <c r="E347" s="5">
        <v>164289907.0751</v>
      </c>
      <c r="F347" s="5">
        <v>0</v>
      </c>
      <c r="G347" s="5">
        <v>309496.01049999997</v>
      </c>
      <c r="H347" s="5">
        <v>2372489.62</v>
      </c>
      <c r="I347" s="5">
        <v>44111942.632700004</v>
      </c>
      <c r="J347" s="6">
        <f t="shared" si="37"/>
        <v>211083835.33830002</v>
      </c>
      <c r="K347" s="10"/>
      <c r="L347" s="146"/>
      <c r="M347" s="149"/>
      <c r="N347" s="11">
        <v>16</v>
      </c>
      <c r="O347" s="5" t="s">
        <v>730</v>
      </c>
      <c r="P347" s="5">
        <v>142495796.1207</v>
      </c>
      <c r="Q347" s="5">
        <v>-1564740.79</v>
      </c>
      <c r="R347" s="5">
        <v>268439.37760000001</v>
      </c>
      <c r="S347" s="5">
        <v>2057763.64</v>
      </c>
      <c r="T347" s="5">
        <v>40586459.805100001</v>
      </c>
      <c r="U347" s="6">
        <f t="shared" si="38"/>
        <v>183843718.1534</v>
      </c>
    </row>
    <row r="348" spans="1:21" ht="24.95" customHeight="1" x14ac:dyDescent="0.2">
      <c r="A348" s="151"/>
      <c r="B348" s="149"/>
      <c r="C348" s="1">
        <v>12</v>
      </c>
      <c r="D348" s="5" t="s">
        <v>379</v>
      </c>
      <c r="E348" s="5">
        <v>121469968.3105</v>
      </c>
      <c r="F348" s="5">
        <v>0</v>
      </c>
      <c r="G348" s="5">
        <v>228830.06779999999</v>
      </c>
      <c r="H348" s="5">
        <v>1754132.34</v>
      </c>
      <c r="I348" s="5">
        <v>32925706.782099999</v>
      </c>
      <c r="J348" s="6">
        <f t="shared" si="37"/>
        <v>156378637.50040001</v>
      </c>
      <c r="K348" s="10"/>
      <c r="L348" s="146"/>
      <c r="M348" s="149"/>
      <c r="N348" s="11">
        <v>17</v>
      </c>
      <c r="O348" s="5" t="s">
        <v>731</v>
      </c>
      <c r="P348" s="5">
        <v>141344644.05039999</v>
      </c>
      <c r="Q348" s="5">
        <v>-1564740.79</v>
      </c>
      <c r="R348" s="5">
        <v>266270.7905</v>
      </c>
      <c r="S348" s="5">
        <v>2041140</v>
      </c>
      <c r="T348" s="5">
        <v>37720716.393200003</v>
      </c>
      <c r="U348" s="6">
        <f t="shared" si="38"/>
        <v>179808030.44409999</v>
      </c>
    </row>
    <row r="349" spans="1:21" ht="24.95" customHeight="1" x14ac:dyDescent="0.2">
      <c r="A349" s="151"/>
      <c r="B349" s="149"/>
      <c r="C349" s="1">
        <v>13</v>
      </c>
      <c r="D349" s="5" t="s">
        <v>380</v>
      </c>
      <c r="E349" s="5">
        <v>102540453.17120001</v>
      </c>
      <c r="F349" s="5">
        <v>0</v>
      </c>
      <c r="G349" s="5">
        <v>193169.87719999999</v>
      </c>
      <c r="H349" s="5">
        <v>1480773.62</v>
      </c>
      <c r="I349" s="5">
        <v>31498652.387200002</v>
      </c>
      <c r="J349" s="6">
        <f t="shared" si="37"/>
        <v>135713049.05560002</v>
      </c>
      <c r="K349" s="10"/>
      <c r="L349" s="146"/>
      <c r="M349" s="149"/>
      <c r="N349" s="11">
        <v>18</v>
      </c>
      <c r="O349" s="5" t="s">
        <v>732</v>
      </c>
      <c r="P349" s="5">
        <v>158265931.78369999</v>
      </c>
      <c r="Q349" s="5">
        <v>-1564740.79</v>
      </c>
      <c r="R349" s="5">
        <v>298147.80070000002</v>
      </c>
      <c r="S349" s="5">
        <v>2285498.16</v>
      </c>
      <c r="T349" s="5">
        <v>39988485.559</v>
      </c>
      <c r="U349" s="6">
        <f t="shared" si="38"/>
        <v>199273322.51340002</v>
      </c>
    </row>
    <row r="350" spans="1:21" ht="24.95" customHeight="1" x14ac:dyDescent="0.2">
      <c r="A350" s="151"/>
      <c r="B350" s="149"/>
      <c r="C350" s="1">
        <v>14</v>
      </c>
      <c r="D350" s="5" t="s">
        <v>381</v>
      </c>
      <c r="E350" s="5">
        <v>140938580.77160001</v>
      </c>
      <c r="F350" s="5">
        <v>0</v>
      </c>
      <c r="G350" s="5">
        <v>265505.83199999999</v>
      </c>
      <c r="H350" s="5">
        <v>2035276.09</v>
      </c>
      <c r="I350" s="5">
        <v>40826446.231299996</v>
      </c>
      <c r="J350" s="6">
        <f t="shared" si="37"/>
        <v>184065808.9249</v>
      </c>
      <c r="K350" s="10"/>
      <c r="L350" s="146"/>
      <c r="M350" s="149"/>
      <c r="N350" s="11">
        <v>19</v>
      </c>
      <c r="O350" s="5" t="s">
        <v>733</v>
      </c>
      <c r="P350" s="5">
        <v>145914810.97099999</v>
      </c>
      <c r="Q350" s="5">
        <v>-1564740.79</v>
      </c>
      <c r="R350" s="5">
        <v>274880.25689999998</v>
      </c>
      <c r="S350" s="5">
        <v>2107137.2000000002</v>
      </c>
      <c r="T350" s="5">
        <v>31596598.848299999</v>
      </c>
      <c r="U350" s="6">
        <f t="shared" si="38"/>
        <v>178328686.4862</v>
      </c>
    </row>
    <row r="351" spans="1:21" ht="24.95" customHeight="1" x14ac:dyDescent="0.2">
      <c r="A351" s="151"/>
      <c r="B351" s="149"/>
      <c r="C351" s="1">
        <v>15</v>
      </c>
      <c r="D351" s="5" t="s">
        <v>382</v>
      </c>
      <c r="E351" s="5">
        <v>158519822.6259</v>
      </c>
      <c r="F351" s="5">
        <v>0</v>
      </c>
      <c r="G351" s="5">
        <v>298626.0906</v>
      </c>
      <c r="H351" s="5">
        <v>2289164.5699999998</v>
      </c>
      <c r="I351" s="5">
        <v>43996805.203599997</v>
      </c>
      <c r="J351" s="6">
        <f t="shared" si="37"/>
        <v>205104418.4901</v>
      </c>
      <c r="K351" s="10"/>
      <c r="L351" s="146"/>
      <c r="M351" s="149"/>
      <c r="N351" s="11">
        <v>20</v>
      </c>
      <c r="O351" s="5" t="s">
        <v>734</v>
      </c>
      <c r="P351" s="5">
        <v>132784607.0103</v>
      </c>
      <c r="Q351" s="5">
        <v>-1564740.79</v>
      </c>
      <c r="R351" s="5">
        <v>250145.04449999999</v>
      </c>
      <c r="S351" s="5">
        <v>1917525.6</v>
      </c>
      <c r="T351" s="5">
        <v>28160381.206099998</v>
      </c>
      <c r="U351" s="6">
        <f t="shared" si="38"/>
        <v>161547918.07089996</v>
      </c>
    </row>
    <row r="352" spans="1:21" ht="24.95" customHeight="1" x14ac:dyDescent="0.2">
      <c r="A352" s="151"/>
      <c r="B352" s="149"/>
      <c r="C352" s="1">
        <v>16</v>
      </c>
      <c r="D352" s="5" t="s">
        <v>383</v>
      </c>
      <c r="E352" s="5">
        <v>116179765.5124</v>
      </c>
      <c r="F352" s="5">
        <v>0</v>
      </c>
      <c r="G352" s="5">
        <v>218864.1686</v>
      </c>
      <c r="H352" s="5">
        <v>1677737.2</v>
      </c>
      <c r="I352" s="5">
        <v>33185521.4925</v>
      </c>
      <c r="J352" s="6">
        <f t="shared" si="37"/>
        <v>151261888.37349999</v>
      </c>
      <c r="K352" s="10"/>
      <c r="L352" s="146"/>
      <c r="M352" s="149"/>
      <c r="N352" s="11">
        <v>21</v>
      </c>
      <c r="O352" s="5" t="s">
        <v>735</v>
      </c>
      <c r="P352" s="5">
        <v>136880499.6744</v>
      </c>
      <c r="Q352" s="5">
        <v>-1564740.79</v>
      </c>
      <c r="R352" s="5">
        <v>257861.05369999999</v>
      </c>
      <c r="S352" s="5">
        <v>1976673.86</v>
      </c>
      <c r="T352" s="5">
        <v>36565186.8803</v>
      </c>
      <c r="U352" s="6">
        <f t="shared" si="38"/>
        <v>174115480.67840004</v>
      </c>
    </row>
    <row r="353" spans="1:21" ht="24.95" customHeight="1" x14ac:dyDescent="0.2">
      <c r="A353" s="151"/>
      <c r="B353" s="149"/>
      <c r="C353" s="1">
        <v>17</v>
      </c>
      <c r="D353" s="5" t="s">
        <v>384</v>
      </c>
      <c r="E353" s="5">
        <v>122940215.0917</v>
      </c>
      <c r="F353" s="5">
        <v>0</v>
      </c>
      <c r="G353" s="5">
        <v>231599.77849999999</v>
      </c>
      <c r="H353" s="5">
        <v>1775363.99</v>
      </c>
      <c r="I353" s="5">
        <v>35719300.427100003</v>
      </c>
      <c r="J353" s="6">
        <f t="shared" si="37"/>
        <v>160666479.28729999</v>
      </c>
      <c r="K353" s="10"/>
      <c r="L353" s="146"/>
      <c r="M353" s="149"/>
      <c r="N353" s="11">
        <v>22</v>
      </c>
      <c r="O353" s="5" t="s">
        <v>736</v>
      </c>
      <c r="P353" s="5">
        <v>131700309.858</v>
      </c>
      <c r="Q353" s="5">
        <v>-1564740.79</v>
      </c>
      <c r="R353" s="5">
        <v>248102.4014</v>
      </c>
      <c r="S353" s="5">
        <v>1901867.4</v>
      </c>
      <c r="T353" s="5">
        <v>35257274.037600003</v>
      </c>
      <c r="U353" s="6">
        <f t="shared" si="38"/>
        <v>167542812.90700001</v>
      </c>
    </row>
    <row r="354" spans="1:21" ht="24.95" customHeight="1" x14ac:dyDescent="0.2">
      <c r="A354" s="151"/>
      <c r="B354" s="149"/>
      <c r="C354" s="1">
        <v>18</v>
      </c>
      <c r="D354" s="5" t="s">
        <v>385</v>
      </c>
      <c r="E354" s="5">
        <v>128224495.13510001</v>
      </c>
      <c r="F354" s="5">
        <v>0</v>
      </c>
      <c r="G354" s="5">
        <v>241554.5203</v>
      </c>
      <c r="H354" s="5">
        <v>1851673.6000000001</v>
      </c>
      <c r="I354" s="5">
        <v>37987976.186800003</v>
      </c>
      <c r="J354" s="6">
        <f t="shared" si="37"/>
        <v>168305699.44220001</v>
      </c>
      <c r="K354" s="10"/>
      <c r="L354" s="147"/>
      <c r="M354" s="150"/>
      <c r="N354" s="11">
        <v>23</v>
      </c>
      <c r="O354" s="5" t="s">
        <v>737</v>
      </c>
      <c r="P354" s="5">
        <v>123469011.5034</v>
      </c>
      <c r="Q354" s="5">
        <v>-1564740.79</v>
      </c>
      <c r="R354" s="5">
        <v>232595.9467</v>
      </c>
      <c r="S354" s="5">
        <v>1783000.27</v>
      </c>
      <c r="T354" s="5">
        <v>31684085.162500001</v>
      </c>
      <c r="U354" s="6">
        <f t="shared" si="38"/>
        <v>155603952.09259999</v>
      </c>
    </row>
    <row r="355" spans="1:21" ht="24.95" customHeight="1" x14ac:dyDescent="0.2">
      <c r="A355" s="151"/>
      <c r="B355" s="149"/>
      <c r="C355" s="1">
        <v>19</v>
      </c>
      <c r="D355" s="5" t="s">
        <v>386</v>
      </c>
      <c r="E355" s="5">
        <v>132474700.0781</v>
      </c>
      <c r="F355" s="5">
        <v>0</v>
      </c>
      <c r="G355" s="5">
        <v>249561.2292</v>
      </c>
      <c r="H355" s="5">
        <v>1913050.27</v>
      </c>
      <c r="I355" s="5">
        <v>36582000.1008</v>
      </c>
      <c r="J355" s="6">
        <f t="shared" si="37"/>
        <v>171219311.67810002</v>
      </c>
      <c r="K355" s="10"/>
      <c r="L355" s="17"/>
      <c r="M355" s="138" t="s">
        <v>843</v>
      </c>
      <c r="N355" s="139"/>
      <c r="O355" s="140"/>
      <c r="P355" s="13">
        <f>SUM(P332:P354)</f>
        <v>3262317279.4975991</v>
      </c>
      <c r="Q355" s="13">
        <f t="shared" ref="Q355:U355" si="41">SUM(Q332:Q354)</f>
        <v>-35989038.169999987</v>
      </c>
      <c r="R355" s="13">
        <f t="shared" si="41"/>
        <v>6145686.0058000004</v>
      </c>
      <c r="S355" s="13">
        <f t="shared" si="41"/>
        <v>47110708.289999999</v>
      </c>
      <c r="T355" s="13">
        <f t="shared" si="41"/>
        <v>808192837.00740027</v>
      </c>
      <c r="U355" s="13">
        <f t="shared" si="41"/>
        <v>4087777472.6308002</v>
      </c>
    </row>
    <row r="356" spans="1:21" ht="24.95" customHeight="1" x14ac:dyDescent="0.2">
      <c r="A356" s="151"/>
      <c r="B356" s="149"/>
      <c r="C356" s="1">
        <v>20</v>
      </c>
      <c r="D356" s="5" t="s">
        <v>387</v>
      </c>
      <c r="E356" s="5">
        <v>133620167.1235</v>
      </c>
      <c r="F356" s="5">
        <v>0</v>
      </c>
      <c r="G356" s="5">
        <v>251719.1067</v>
      </c>
      <c r="H356" s="5">
        <v>1929591.81</v>
      </c>
      <c r="I356" s="5">
        <v>37095887.759900004</v>
      </c>
      <c r="J356" s="6">
        <f t="shared" si="37"/>
        <v>172897365.8001</v>
      </c>
      <c r="K356" s="10"/>
      <c r="L356" s="145">
        <v>34</v>
      </c>
      <c r="M356" s="148" t="s">
        <v>56</v>
      </c>
      <c r="N356" s="11">
        <v>1</v>
      </c>
      <c r="O356" s="5" t="s">
        <v>738</v>
      </c>
      <c r="P356" s="5">
        <v>122551943.337</v>
      </c>
      <c r="Q356" s="5">
        <v>0</v>
      </c>
      <c r="R356" s="5">
        <v>230868.3364</v>
      </c>
      <c r="S356" s="5">
        <v>1769757</v>
      </c>
      <c r="T356" s="5">
        <v>29830222.789999999</v>
      </c>
      <c r="U356" s="6">
        <f t="shared" si="38"/>
        <v>154382791.46340001</v>
      </c>
    </row>
    <row r="357" spans="1:21" ht="24.95" customHeight="1" x14ac:dyDescent="0.2">
      <c r="A357" s="151"/>
      <c r="B357" s="149"/>
      <c r="C357" s="1">
        <v>21</v>
      </c>
      <c r="D357" s="5" t="s">
        <v>388</v>
      </c>
      <c r="E357" s="5">
        <v>125175304.2843</v>
      </c>
      <c r="F357" s="5">
        <v>0</v>
      </c>
      <c r="G357" s="5">
        <v>235810.33050000001</v>
      </c>
      <c r="H357" s="5">
        <v>1807640.62</v>
      </c>
      <c r="I357" s="5">
        <v>35713180.918099999</v>
      </c>
      <c r="J357" s="6">
        <f t="shared" si="37"/>
        <v>162931936.15290001</v>
      </c>
      <c r="K357" s="10"/>
      <c r="L357" s="146"/>
      <c r="M357" s="149"/>
      <c r="N357" s="11">
        <v>2</v>
      </c>
      <c r="O357" s="5" t="s">
        <v>739</v>
      </c>
      <c r="P357" s="5">
        <v>209714597.36140001</v>
      </c>
      <c r="Q357" s="5">
        <v>0</v>
      </c>
      <c r="R357" s="5">
        <v>395068.88990000001</v>
      </c>
      <c r="S357" s="5">
        <v>3028461.79</v>
      </c>
      <c r="T357" s="5">
        <v>39048318.768600002</v>
      </c>
      <c r="U357" s="6">
        <f t="shared" si="38"/>
        <v>252186446.80989999</v>
      </c>
    </row>
    <row r="358" spans="1:21" ht="24.95" customHeight="1" x14ac:dyDescent="0.2">
      <c r="A358" s="151"/>
      <c r="B358" s="149"/>
      <c r="C358" s="1">
        <v>22</v>
      </c>
      <c r="D358" s="5" t="s">
        <v>389</v>
      </c>
      <c r="E358" s="5">
        <v>114818189.3065</v>
      </c>
      <c r="F358" s="5">
        <v>0</v>
      </c>
      <c r="G358" s="5">
        <v>216299.17600000001</v>
      </c>
      <c r="H358" s="5">
        <v>1658074.85</v>
      </c>
      <c r="I358" s="5">
        <v>33220878.655699998</v>
      </c>
      <c r="J358" s="6">
        <f t="shared" si="37"/>
        <v>149913441.98820001</v>
      </c>
      <c r="K358" s="10"/>
      <c r="L358" s="146"/>
      <c r="M358" s="149"/>
      <c r="N358" s="11">
        <v>3</v>
      </c>
      <c r="O358" s="5" t="s">
        <v>740</v>
      </c>
      <c r="P358" s="5">
        <v>144035352.14789999</v>
      </c>
      <c r="Q358" s="5">
        <v>0</v>
      </c>
      <c r="R358" s="5">
        <v>271339.65590000001</v>
      </c>
      <c r="S358" s="5">
        <v>2079996.17</v>
      </c>
      <c r="T358" s="5">
        <v>33395403.418699998</v>
      </c>
      <c r="U358" s="6">
        <f t="shared" si="38"/>
        <v>179782091.39249998</v>
      </c>
    </row>
    <row r="359" spans="1:21" ht="24.95" customHeight="1" x14ac:dyDescent="0.2">
      <c r="A359" s="151"/>
      <c r="B359" s="149"/>
      <c r="C359" s="1">
        <v>23</v>
      </c>
      <c r="D359" s="5" t="s">
        <v>390</v>
      </c>
      <c r="E359" s="5">
        <v>140907005.8574</v>
      </c>
      <c r="F359" s="5">
        <v>0</v>
      </c>
      <c r="G359" s="5">
        <v>265446.34989999997</v>
      </c>
      <c r="H359" s="5">
        <v>2034820.12</v>
      </c>
      <c r="I359" s="5">
        <v>38025826.483400002</v>
      </c>
      <c r="J359" s="6">
        <f t="shared" si="37"/>
        <v>181233098.8107</v>
      </c>
      <c r="K359" s="10"/>
      <c r="L359" s="146"/>
      <c r="M359" s="149"/>
      <c r="N359" s="11">
        <v>4</v>
      </c>
      <c r="O359" s="5" t="s">
        <v>741</v>
      </c>
      <c r="P359" s="5">
        <v>171979071.84209999</v>
      </c>
      <c r="Q359" s="5">
        <v>0</v>
      </c>
      <c r="R359" s="5">
        <v>323981.17180000001</v>
      </c>
      <c r="S359" s="5">
        <v>2483527.87</v>
      </c>
      <c r="T359" s="5">
        <v>29895195.354899999</v>
      </c>
      <c r="U359" s="6">
        <f t="shared" si="38"/>
        <v>204681776.23879999</v>
      </c>
    </row>
    <row r="360" spans="1:21" ht="24.95" customHeight="1" x14ac:dyDescent="0.2">
      <c r="A360" s="151"/>
      <c r="B360" s="149"/>
      <c r="C360" s="1">
        <v>24</v>
      </c>
      <c r="D360" s="5" t="s">
        <v>391</v>
      </c>
      <c r="E360" s="5">
        <v>104201922.4147</v>
      </c>
      <c r="F360" s="5">
        <v>0</v>
      </c>
      <c r="G360" s="5">
        <v>196299.8205</v>
      </c>
      <c r="H360" s="5">
        <v>1504766.69</v>
      </c>
      <c r="I360" s="5">
        <v>29397696.504500002</v>
      </c>
      <c r="J360" s="6">
        <f t="shared" si="37"/>
        <v>135300685.42970002</v>
      </c>
      <c r="K360" s="10"/>
      <c r="L360" s="146"/>
      <c r="M360" s="149"/>
      <c r="N360" s="11">
        <v>5</v>
      </c>
      <c r="O360" s="5" t="s">
        <v>742</v>
      </c>
      <c r="P360" s="5">
        <v>185796810.6636</v>
      </c>
      <c r="Q360" s="5">
        <v>0</v>
      </c>
      <c r="R360" s="5">
        <v>350011.59039999999</v>
      </c>
      <c r="S360" s="5">
        <v>2683068.08</v>
      </c>
      <c r="T360" s="5">
        <v>41754048.351899996</v>
      </c>
      <c r="U360" s="6">
        <f t="shared" si="38"/>
        <v>230583938.68590003</v>
      </c>
    </row>
    <row r="361" spans="1:21" ht="24.95" customHeight="1" x14ac:dyDescent="0.2">
      <c r="A361" s="151"/>
      <c r="B361" s="149"/>
      <c r="C361" s="1">
        <v>25</v>
      </c>
      <c r="D361" s="5" t="s">
        <v>392</v>
      </c>
      <c r="E361" s="5">
        <v>130785855.7445</v>
      </c>
      <c r="F361" s="5">
        <v>0</v>
      </c>
      <c r="G361" s="5">
        <v>246379.7156</v>
      </c>
      <c r="H361" s="5">
        <v>1888661.88</v>
      </c>
      <c r="I361" s="5">
        <v>33404086.179000001</v>
      </c>
      <c r="J361" s="6">
        <f t="shared" si="37"/>
        <v>166324983.51909998</v>
      </c>
      <c r="K361" s="10"/>
      <c r="L361" s="146"/>
      <c r="M361" s="149"/>
      <c r="N361" s="11">
        <v>6</v>
      </c>
      <c r="O361" s="5" t="s">
        <v>743</v>
      </c>
      <c r="P361" s="5">
        <v>128710828.1187</v>
      </c>
      <c r="Q361" s="5">
        <v>0</v>
      </c>
      <c r="R361" s="5">
        <v>242470.69409999999</v>
      </c>
      <c r="S361" s="5">
        <v>1858696.67</v>
      </c>
      <c r="T361" s="5">
        <v>29613622.3902</v>
      </c>
      <c r="U361" s="6">
        <f t="shared" si="38"/>
        <v>160425617.873</v>
      </c>
    </row>
    <row r="362" spans="1:21" ht="24.95" customHeight="1" x14ac:dyDescent="0.2">
      <c r="A362" s="151"/>
      <c r="B362" s="149"/>
      <c r="C362" s="1">
        <v>26</v>
      </c>
      <c r="D362" s="5" t="s">
        <v>393</v>
      </c>
      <c r="E362" s="5">
        <v>118949072.94660001</v>
      </c>
      <c r="F362" s="5">
        <v>0</v>
      </c>
      <c r="G362" s="5">
        <v>224081.10260000001</v>
      </c>
      <c r="H362" s="5">
        <v>1717728.41</v>
      </c>
      <c r="I362" s="5">
        <v>33472685.1197</v>
      </c>
      <c r="J362" s="6">
        <f t="shared" si="37"/>
        <v>154363567.57889998</v>
      </c>
      <c r="K362" s="10"/>
      <c r="L362" s="146"/>
      <c r="M362" s="149"/>
      <c r="N362" s="11">
        <v>7</v>
      </c>
      <c r="O362" s="5" t="s">
        <v>744</v>
      </c>
      <c r="P362" s="5">
        <v>123797691.9022</v>
      </c>
      <c r="Q362" s="5">
        <v>0</v>
      </c>
      <c r="R362" s="5">
        <v>233215.12820000001</v>
      </c>
      <c r="S362" s="5">
        <v>1787746.7</v>
      </c>
      <c r="T362" s="5">
        <v>33828604.218099996</v>
      </c>
      <c r="U362" s="6">
        <f t="shared" si="38"/>
        <v>159647257.94849998</v>
      </c>
    </row>
    <row r="363" spans="1:21" ht="24.95" customHeight="1" x14ac:dyDescent="0.2">
      <c r="A363" s="151"/>
      <c r="B363" s="150"/>
      <c r="C363" s="1">
        <v>27</v>
      </c>
      <c r="D363" s="5" t="s">
        <v>394</v>
      </c>
      <c r="E363" s="5">
        <v>110221142.8748</v>
      </c>
      <c r="F363" s="5">
        <v>0</v>
      </c>
      <c r="G363" s="5">
        <v>207639.0729</v>
      </c>
      <c r="H363" s="5">
        <v>1591689.48</v>
      </c>
      <c r="I363" s="5">
        <v>30753054.429499999</v>
      </c>
      <c r="J363" s="6">
        <f t="shared" si="37"/>
        <v>142773525.8572</v>
      </c>
      <c r="K363" s="10"/>
      <c r="L363" s="146"/>
      <c r="M363" s="149"/>
      <c r="N363" s="11">
        <v>8</v>
      </c>
      <c r="O363" s="5" t="s">
        <v>745</v>
      </c>
      <c r="P363" s="5">
        <v>192150948.26820001</v>
      </c>
      <c r="Q363" s="5">
        <v>0</v>
      </c>
      <c r="R363" s="5">
        <v>361981.7733</v>
      </c>
      <c r="S363" s="5">
        <v>2774827.37</v>
      </c>
      <c r="T363" s="5">
        <v>38059300.340700001</v>
      </c>
      <c r="U363" s="6">
        <f t="shared" si="38"/>
        <v>233347057.75220001</v>
      </c>
    </row>
    <row r="364" spans="1:21" ht="24.95" customHeight="1" x14ac:dyDescent="0.2">
      <c r="A364" s="1"/>
      <c r="B364" s="138" t="s">
        <v>827</v>
      </c>
      <c r="C364" s="139"/>
      <c r="D364" s="140"/>
      <c r="E364" s="13">
        <f>SUM(E337:E363)</f>
        <v>3446501179.448</v>
      </c>
      <c r="F364" s="13">
        <f t="shared" ref="F364:J364" si="42">SUM(F337:F363)</f>
        <v>0</v>
      </c>
      <c r="G364" s="13">
        <f t="shared" si="42"/>
        <v>6492659.1296000006</v>
      </c>
      <c r="H364" s="13">
        <f t="shared" si="42"/>
        <v>49770484.50999999</v>
      </c>
      <c r="I364" s="13">
        <f t="shared" si="42"/>
        <v>963538013.49489999</v>
      </c>
      <c r="J364" s="13">
        <f t="shared" si="42"/>
        <v>4466302336.5825005</v>
      </c>
      <c r="K364" s="10"/>
      <c r="L364" s="146"/>
      <c r="M364" s="149"/>
      <c r="N364" s="11">
        <v>9</v>
      </c>
      <c r="O364" s="5" t="s">
        <v>746</v>
      </c>
      <c r="P364" s="5">
        <v>136780591.7498</v>
      </c>
      <c r="Q364" s="5">
        <v>0</v>
      </c>
      <c r="R364" s="5">
        <v>257672.8431</v>
      </c>
      <c r="S364" s="5">
        <v>1975231.1</v>
      </c>
      <c r="T364" s="5">
        <v>30178505.958000001</v>
      </c>
      <c r="U364" s="6">
        <f t="shared" si="38"/>
        <v>169192001.65090001</v>
      </c>
    </row>
    <row r="365" spans="1:21" ht="24.95" customHeight="1" x14ac:dyDescent="0.2">
      <c r="A365" s="151">
        <v>18</v>
      </c>
      <c r="B365" s="148" t="s">
        <v>40</v>
      </c>
      <c r="C365" s="1">
        <v>1</v>
      </c>
      <c r="D365" s="5" t="s">
        <v>395</v>
      </c>
      <c r="E365" s="5">
        <v>206365756.39050001</v>
      </c>
      <c r="F365" s="5">
        <v>0</v>
      </c>
      <c r="G365" s="5">
        <v>388760.2071</v>
      </c>
      <c r="H365" s="5">
        <v>2980101.6</v>
      </c>
      <c r="I365" s="5">
        <v>43866089.5691</v>
      </c>
      <c r="J365" s="6">
        <f t="shared" si="37"/>
        <v>253600707.7667</v>
      </c>
      <c r="K365" s="10"/>
      <c r="L365" s="146"/>
      <c r="M365" s="149"/>
      <c r="N365" s="11">
        <v>10</v>
      </c>
      <c r="O365" s="5" t="s">
        <v>747</v>
      </c>
      <c r="P365" s="5">
        <v>126289207.8539</v>
      </c>
      <c r="Q365" s="5">
        <v>0</v>
      </c>
      <c r="R365" s="5">
        <v>237908.74729999999</v>
      </c>
      <c r="S365" s="5">
        <v>1823726.36</v>
      </c>
      <c r="T365" s="5">
        <v>30560710.8488</v>
      </c>
      <c r="U365" s="6">
        <f t="shared" si="38"/>
        <v>158911553.81</v>
      </c>
    </row>
    <row r="366" spans="1:21" ht="24.95" customHeight="1" x14ac:dyDescent="0.2">
      <c r="A366" s="151"/>
      <c r="B366" s="149"/>
      <c r="C366" s="1">
        <v>2</v>
      </c>
      <c r="D366" s="5" t="s">
        <v>396</v>
      </c>
      <c r="E366" s="5">
        <v>209838136.6661</v>
      </c>
      <c r="F366" s="5">
        <v>0</v>
      </c>
      <c r="G366" s="5">
        <v>395301.61829999997</v>
      </c>
      <c r="H366" s="5">
        <v>3030245.8</v>
      </c>
      <c r="I366" s="5">
        <v>52621293.7971</v>
      </c>
      <c r="J366" s="6">
        <f t="shared" si="37"/>
        <v>265884977.88150001</v>
      </c>
      <c r="K366" s="10"/>
      <c r="L366" s="146"/>
      <c r="M366" s="149"/>
      <c r="N366" s="11">
        <v>11</v>
      </c>
      <c r="O366" s="5" t="s">
        <v>748</v>
      </c>
      <c r="P366" s="5">
        <v>188463661.1146</v>
      </c>
      <c r="Q366" s="5">
        <v>0</v>
      </c>
      <c r="R366" s="5">
        <v>355035.51169999997</v>
      </c>
      <c r="S366" s="5">
        <v>2721579.72</v>
      </c>
      <c r="T366" s="5">
        <v>40219487.026799999</v>
      </c>
      <c r="U366" s="6">
        <f t="shared" si="38"/>
        <v>231759763.37310001</v>
      </c>
    </row>
    <row r="367" spans="1:21" ht="24.95" customHeight="1" x14ac:dyDescent="0.2">
      <c r="A367" s="151"/>
      <c r="B367" s="149"/>
      <c r="C367" s="1">
        <v>3</v>
      </c>
      <c r="D367" s="5" t="s">
        <v>397</v>
      </c>
      <c r="E367" s="5">
        <v>173657815.33149999</v>
      </c>
      <c r="F367" s="5">
        <v>0</v>
      </c>
      <c r="G367" s="5">
        <v>327143.65710000001</v>
      </c>
      <c r="H367" s="5">
        <v>2507770.39</v>
      </c>
      <c r="I367" s="5">
        <v>46439607.537699997</v>
      </c>
      <c r="J367" s="6">
        <f t="shared" si="37"/>
        <v>222932336.91629997</v>
      </c>
      <c r="K367" s="10"/>
      <c r="L367" s="146"/>
      <c r="M367" s="149"/>
      <c r="N367" s="11">
        <v>12</v>
      </c>
      <c r="O367" s="5" t="s">
        <v>749</v>
      </c>
      <c r="P367" s="5">
        <v>149175080.7536</v>
      </c>
      <c r="Q367" s="5">
        <v>0</v>
      </c>
      <c r="R367" s="5">
        <v>281022.0857</v>
      </c>
      <c r="S367" s="5">
        <v>2154218.34</v>
      </c>
      <c r="T367" s="5">
        <v>33488933.692400001</v>
      </c>
      <c r="U367" s="6">
        <f t="shared" si="38"/>
        <v>185099254.87170002</v>
      </c>
    </row>
    <row r="368" spans="1:21" ht="24.95" customHeight="1" x14ac:dyDescent="0.2">
      <c r="A368" s="151"/>
      <c r="B368" s="149"/>
      <c r="C368" s="1">
        <v>4</v>
      </c>
      <c r="D368" s="5" t="s">
        <v>398</v>
      </c>
      <c r="E368" s="5">
        <v>133714033.4446</v>
      </c>
      <c r="F368" s="5">
        <v>0</v>
      </c>
      <c r="G368" s="5">
        <v>251895.93580000001</v>
      </c>
      <c r="H368" s="5">
        <v>3174390.23</v>
      </c>
      <c r="I368" s="5">
        <v>33176213.895100001</v>
      </c>
      <c r="J368" s="6">
        <f t="shared" si="37"/>
        <v>170316533.50549999</v>
      </c>
      <c r="K368" s="10"/>
      <c r="L368" s="146"/>
      <c r="M368" s="149"/>
      <c r="N368" s="11">
        <v>13</v>
      </c>
      <c r="O368" s="5" t="s">
        <v>750</v>
      </c>
      <c r="P368" s="5">
        <v>128213991.68089999</v>
      </c>
      <c r="Q368" s="5">
        <v>0</v>
      </c>
      <c r="R368" s="5">
        <v>241534.7334</v>
      </c>
      <c r="S368" s="5">
        <v>1851521.92</v>
      </c>
      <c r="T368" s="5">
        <v>31745326.916999999</v>
      </c>
      <c r="U368" s="6">
        <f t="shared" si="38"/>
        <v>162052375.25130001</v>
      </c>
    </row>
    <row r="369" spans="1:21" ht="24.95" customHeight="1" x14ac:dyDescent="0.2">
      <c r="A369" s="151"/>
      <c r="B369" s="149"/>
      <c r="C369" s="1">
        <v>5</v>
      </c>
      <c r="D369" s="5" t="s">
        <v>399</v>
      </c>
      <c r="E369" s="5">
        <v>219819834.6548</v>
      </c>
      <c r="F369" s="5">
        <v>0</v>
      </c>
      <c r="G369" s="5">
        <v>414105.54710000003</v>
      </c>
      <c r="H369" s="5">
        <v>2126555.11</v>
      </c>
      <c r="I369" s="5">
        <v>57303775.894699998</v>
      </c>
      <c r="J369" s="6">
        <f t="shared" si="37"/>
        <v>279664271.20660001</v>
      </c>
      <c r="K369" s="10"/>
      <c r="L369" s="146"/>
      <c r="M369" s="149"/>
      <c r="N369" s="11">
        <v>14</v>
      </c>
      <c r="O369" s="5" t="s">
        <v>751</v>
      </c>
      <c r="P369" s="5">
        <v>183648333.7911</v>
      </c>
      <c r="Q369" s="5">
        <v>0</v>
      </c>
      <c r="R369" s="5">
        <v>345964.2022</v>
      </c>
      <c r="S369" s="5">
        <v>2652042.2000000002</v>
      </c>
      <c r="T369" s="5">
        <v>41512063.3222</v>
      </c>
      <c r="U369" s="6">
        <f t="shared" si="38"/>
        <v>228158403.51549998</v>
      </c>
    </row>
    <row r="370" spans="1:21" ht="24.95" customHeight="1" x14ac:dyDescent="0.2">
      <c r="A370" s="151"/>
      <c r="B370" s="149"/>
      <c r="C370" s="1">
        <v>6</v>
      </c>
      <c r="D370" s="5" t="s">
        <v>400</v>
      </c>
      <c r="E370" s="5">
        <v>147259460.3725</v>
      </c>
      <c r="F370" s="5">
        <v>0</v>
      </c>
      <c r="G370" s="5">
        <v>277413.36210000003</v>
      </c>
      <c r="H370" s="5">
        <v>1854351.87</v>
      </c>
      <c r="I370" s="5">
        <v>39451203.779799998</v>
      </c>
      <c r="J370" s="6">
        <f t="shared" si="37"/>
        <v>188842429.38440001</v>
      </c>
      <c r="K370" s="10"/>
      <c r="L370" s="146"/>
      <c r="M370" s="149"/>
      <c r="N370" s="11">
        <v>15</v>
      </c>
      <c r="O370" s="5" t="s">
        <v>752</v>
      </c>
      <c r="P370" s="5">
        <v>121742922.03740001</v>
      </c>
      <c r="Q370" s="5">
        <v>0</v>
      </c>
      <c r="R370" s="5">
        <v>229344.26920000001</v>
      </c>
      <c r="S370" s="5">
        <v>1758074.03</v>
      </c>
      <c r="T370" s="5">
        <v>30018265.480900001</v>
      </c>
      <c r="U370" s="6">
        <f t="shared" si="38"/>
        <v>153748605.8175</v>
      </c>
    </row>
    <row r="371" spans="1:21" ht="24.95" customHeight="1" x14ac:dyDescent="0.2">
      <c r="A371" s="151"/>
      <c r="B371" s="149"/>
      <c r="C371" s="1">
        <v>7</v>
      </c>
      <c r="D371" s="5" t="s">
        <v>401</v>
      </c>
      <c r="E371" s="5">
        <v>128409959.8038</v>
      </c>
      <c r="F371" s="5">
        <v>0</v>
      </c>
      <c r="G371" s="5">
        <v>241903.90609999999</v>
      </c>
      <c r="H371" s="5">
        <v>2470802.29</v>
      </c>
      <c r="I371" s="5">
        <v>36538846.329999998</v>
      </c>
      <c r="J371" s="6">
        <f t="shared" si="37"/>
        <v>167661512.32990003</v>
      </c>
      <c r="K371" s="10"/>
      <c r="L371" s="147"/>
      <c r="M371" s="150"/>
      <c r="N371" s="11">
        <v>16</v>
      </c>
      <c r="O371" s="5" t="s">
        <v>753</v>
      </c>
      <c r="P371" s="5">
        <v>132066682.6435</v>
      </c>
      <c r="Q371" s="5">
        <v>0</v>
      </c>
      <c r="R371" s="5">
        <v>248792.5894</v>
      </c>
      <c r="S371" s="5">
        <v>1907158.14</v>
      </c>
      <c r="T371" s="5">
        <v>32885595.4322</v>
      </c>
      <c r="U371" s="6">
        <f t="shared" si="38"/>
        <v>167108228.80509996</v>
      </c>
    </row>
    <row r="372" spans="1:21" ht="24.95" customHeight="1" x14ac:dyDescent="0.2">
      <c r="A372" s="151"/>
      <c r="B372" s="149"/>
      <c r="C372" s="1">
        <v>8</v>
      </c>
      <c r="D372" s="5" t="s">
        <v>402</v>
      </c>
      <c r="E372" s="5">
        <v>171097852.08700001</v>
      </c>
      <c r="F372" s="5">
        <v>0</v>
      </c>
      <c r="G372" s="5">
        <v>322321.09419999999</v>
      </c>
      <c r="H372" s="5">
        <v>2725551.94</v>
      </c>
      <c r="I372" s="5">
        <v>45858480.828699999</v>
      </c>
      <c r="J372" s="6">
        <f t="shared" si="37"/>
        <v>220004205.9499</v>
      </c>
      <c r="K372" s="10"/>
      <c r="L372" s="17"/>
      <c r="M372" s="138" t="s">
        <v>844</v>
      </c>
      <c r="N372" s="139"/>
      <c r="O372" s="140"/>
      <c r="P372" s="13">
        <f>SUM(P356:P371)</f>
        <v>2445117715.2659001</v>
      </c>
      <c r="Q372" s="13">
        <f t="shared" ref="Q372:U372" si="43">SUM(Q356:Q371)</f>
        <v>0</v>
      </c>
      <c r="R372" s="13">
        <f t="shared" si="43"/>
        <v>4606212.222000001</v>
      </c>
      <c r="S372" s="13">
        <f t="shared" si="43"/>
        <v>35309633.459999993</v>
      </c>
      <c r="T372" s="13">
        <f t="shared" si="43"/>
        <v>546033604.31139994</v>
      </c>
      <c r="U372" s="13">
        <f t="shared" si="43"/>
        <v>3031067165.2592998</v>
      </c>
    </row>
    <row r="373" spans="1:21" ht="24.95" customHeight="1" x14ac:dyDescent="0.2">
      <c r="A373" s="151"/>
      <c r="B373" s="149"/>
      <c r="C373" s="1">
        <v>9</v>
      </c>
      <c r="D373" s="5" t="s">
        <v>403</v>
      </c>
      <c r="E373" s="5">
        <v>188738728.84020001</v>
      </c>
      <c r="F373" s="5">
        <v>0</v>
      </c>
      <c r="G373" s="5">
        <v>355553.69549999997</v>
      </c>
      <c r="H373" s="5">
        <v>2574831.35</v>
      </c>
      <c r="I373" s="5">
        <v>43254969.711000003</v>
      </c>
      <c r="J373" s="6">
        <f t="shared" si="37"/>
        <v>234924083.59669998</v>
      </c>
      <c r="K373" s="10"/>
      <c r="L373" s="145">
        <v>35</v>
      </c>
      <c r="M373" s="148" t="s">
        <v>57</v>
      </c>
      <c r="N373" s="11">
        <v>1</v>
      </c>
      <c r="O373" s="5" t="s">
        <v>754</v>
      </c>
      <c r="P373" s="5">
        <v>136483063.0372</v>
      </c>
      <c r="Q373" s="5">
        <v>0</v>
      </c>
      <c r="R373" s="5">
        <v>257112.34640000001</v>
      </c>
      <c r="S373" s="5">
        <v>1970934.53</v>
      </c>
      <c r="T373" s="5">
        <v>33739136.077100001</v>
      </c>
      <c r="U373" s="6">
        <f t="shared" si="38"/>
        <v>172450245.99070001</v>
      </c>
    </row>
    <row r="374" spans="1:21" ht="24.95" customHeight="1" x14ac:dyDescent="0.2">
      <c r="A374" s="151"/>
      <c r="B374" s="149"/>
      <c r="C374" s="1">
        <v>10</v>
      </c>
      <c r="D374" s="5" t="s">
        <v>404</v>
      </c>
      <c r="E374" s="5">
        <v>178301645.6426</v>
      </c>
      <c r="F374" s="5">
        <v>0</v>
      </c>
      <c r="G374" s="5">
        <v>335891.89360000001</v>
      </c>
      <c r="H374" s="5">
        <v>2749035.25</v>
      </c>
      <c r="I374" s="5">
        <v>51823793.336900003</v>
      </c>
      <c r="J374" s="6">
        <f t="shared" si="37"/>
        <v>233210366.12309998</v>
      </c>
      <c r="K374" s="10"/>
      <c r="L374" s="146"/>
      <c r="M374" s="149"/>
      <c r="N374" s="11">
        <v>2</v>
      </c>
      <c r="O374" s="5" t="s">
        <v>755</v>
      </c>
      <c r="P374" s="5">
        <v>151032021.52720001</v>
      </c>
      <c r="Q374" s="5">
        <v>0</v>
      </c>
      <c r="R374" s="5">
        <v>284520.26630000002</v>
      </c>
      <c r="S374" s="5">
        <v>2181034.1800000002</v>
      </c>
      <c r="T374" s="5">
        <v>31422939.685600001</v>
      </c>
      <c r="U374" s="6">
        <f t="shared" si="38"/>
        <v>184920515.65910003</v>
      </c>
    </row>
    <row r="375" spans="1:21" ht="24.95" customHeight="1" x14ac:dyDescent="0.2">
      <c r="A375" s="151"/>
      <c r="B375" s="149"/>
      <c r="C375" s="1">
        <v>11</v>
      </c>
      <c r="D375" s="5" t="s">
        <v>405</v>
      </c>
      <c r="E375" s="5">
        <v>190364898.0803</v>
      </c>
      <c r="F375" s="5">
        <v>0</v>
      </c>
      <c r="G375" s="5">
        <v>358617.13929999998</v>
      </c>
      <c r="H375" s="5">
        <v>2375644.96</v>
      </c>
      <c r="I375" s="5">
        <v>55200553.527199998</v>
      </c>
      <c r="J375" s="6">
        <f t="shared" si="37"/>
        <v>248299713.70679998</v>
      </c>
      <c r="K375" s="10"/>
      <c r="L375" s="146"/>
      <c r="M375" s="149"/>
      <c r="N375" s="11">
        <v>3</v>
      </c>
      <c r="O375" s="5" t="s">
        <v>756</v>
      </c>
      <c r="P375" s="5">
        <v>126457586.6866</v>
      </c>
      <c r="Q375" s="5">
        <v>0</v>
      </c>
      <c r="R375" s="5">
        <v>238225.94620000001</v>
      </c>
      <c r="S375" s="5">
        <v>1826157.9</v>
      </c>
      <c r="T375" s="5">
        <v>29828089.8642</v>
      </c>
      <c r="U375" s="6">
        <f t="shared" si="38"/>
        <v>158350060.39700001</v>
      </c>
    </row>
    <row r="376" spans="1:21" ht="24.95" customHeight="1" x14ac:dyDescent="0.2">
      <c r="A376" s="151"/>
      <c r="B376" s="149"/>
      <c r="C376" s="1">
        <v>12</v>
      </c>
      <c r="D376" s="5" t="s">
        <v>406</v>
      </c>
      <c r="E376" s="5">
        <v>164508407.7739</v>
      </c>
      <c r="F376" s="5">
        <v>0</v>
      </c>
      <c r="G376" s="5">
        <v>309907.63099999999</v>
      </c>
      <c r="H376" s="5">
        <v>1930947.32</v>
      </c>
      <c r="I376" s="5">
        <v>43003314.346000001</v>
      </c>
      <c r="J376" s="6">
        <f t="shared" si="37"/>
        <v>209752577.07090002</v>
      </c>
      <c r="K376" s="10"/>
      <c r="L376" s="146"/>
      <c r="M376" s="149"/>
      <c r="N376" s="11">
        <v>4</v>
      </c>
      <c r="O376" s="5" t="s">
        <v>757</v>
      </c>
      <c r="P376" s="5">
        <v>141586392.99020001</v>
      </c>
      <c r="Q376" s="5">
        <v>0</v>
      </c>
      <c r="R376" s="5">
        <v>266726.20699999999</v>
      </c>
      <c r="S376" s="5">
        <v>2044631.07</v>
      </c>
      <c r="T376" s="5">
        <v>33521024.6875</v>
      </c>
      <c r="U376" s="6">
        <f t="shared" si="38"/>
        <v>177418774.95469999</v>
      </c>
    </row>
    <row r="377" spans="1:21" ht="24.95" customHeight="1" x14ac:dyDescent="0.2">
      <c r="A377" s="151"/>
      <c r="B377" s="149"/>
      <c r="C377" s="1">
        <v>13</v>
      </c>
      <c r="D377" s="5" t="s">
        <v>407</v>
      </c>
      <c r="E377" s="5">
        <v>142524770.53310001</v>
      </c>
      <c r="F377" s="5">
        <v>0</v>
      </c>
      <c r="G377" s="5">
        <v>268493.9608</v>
      </c>
      <c r="H377" s="5">
        <v>2058182.06</v>
      </c>
      <c r="I377" s="5">
        <v>41615923.435500003</v>
      </c>
      <c r="J377" s="6">
        <f t="shared" si="37"/>
        <v>186467369.9894</v>
      </c>
      <c r="K377" s="10"/>
      <c r="L377" s="146"/>
      <c r="M377" s="149"/>
      <c r="N377" s="11">
        <v>5</v>
      </c>
      <c r="O377" s="5" t="s">
        <v>758</v>
      </c>
      <c r="P377" s="5">
        <v>198585747.58880001</v>
      </c>
      <c r="Q377" s="5">
        <v>0</v>
      </c>
      <c r="R377" s="5">
        <v>374103.91</v>
      </c>
      <c r="S377" s="5">
        <v>2867751.49</v>
      </c>
      <c r="T377" s="5">
        <v>45900942.545599997</v>
      </c>
      <c r="U377" s="6">
        <f t="shared" si="38"/>
        <v>247728545.53440002</v>
      </c>
    </row>
    <row r="378" spans="1:21" ht="24.95" customHeight="1" x14ac:dyDescent="0.2">
      <c r="A378" s="151"/>
      <c r="B378" s="149"/>
      <c r="C378" s="1">
        <v>14</v>
      </c>
      <c r="D378" s="5" t="s">
        <v>408</v>
      </c>
      <c r="E378" s="5">
        <v>146753732.63260001</v>
      </c>
      <c r="F378" s="5">
        <v>0</v>
      </c>
      <c r="G378" s="5">
        <v>276460.65159999998</v>
      </c>
      <c r="H378" s="5">
        <v>2119251.96</v>
      </c>
      <c r="I378" s="5">
        <v>37644210.978799999</v>
      </c>
      <c r="J378" s="6">
        <f t="shared" si="37"/>
        <v>186793656.22300002</v>
      </c>
      <c r="K378" s="10"/>
      <c r="L378" s="146"/>
      <c r="M378" s="149"/>
      <c r="N378" s="11">
        <v>6</v>
      </c>
      <c r="O378" s="5" t="s">
        <v>759</v>
      </c>
      <c r="P378" s="5">
        <v>164576294.49430001</v>
      </c>
      <c r="Q378" s="5">
        <v>0</v>
      </c>
      <c r="R378" s="5">
        <v>310035.51870000002</v>
      </c>
      <c r="S378" s="5">
        <v>2376625.31</v>
      </c>
      <c r="T378" s="5">
        <v>35062234.368000001</v>
      </c>
      <c r="U378" s="6">
        <f t="shared" si="38"/>
        <v>202325189.69100001</v>
      </c>
    </row>
    <row r="379" spans="1:21" ht="24.95" customHeight="1" x14ac:dyDescent="0.2">
      <c r="A379" s="151"/>
      <c r="B379" s="149"/>
      <c r="C379" s="1">
        <v>15</v>
      </c>
      <c r="D379" s="5" t="s">
        <v>409</v>
      </c>
      <c r="E379" s="5">
        <v>169881811.8188</v>
      </c>
      <c r="F379" s="5">
        <v>0</v>
      </c>
      <c r="G379" s="5">
        <v>320030.26809999999</v>
      </c>
      <c r="H379" s="5">
        <v>2453241.61</v>
      </c>
      <c r="I379" s="5">
        <v>46108549.654299997</v>
      </c>
      <c r="J379" s="6">
        <f t="shared" si="37"/>
        <v>218763633.35120001</v>
      </c>
      <c r="K379" s="10"/>
      <c r="L379" s="146"/>
      <c r="M379" s="149"/>
      <c r="N379" s="11">
        <v>7</v>
      </c>
      <c r="O379" s="5" t="s">
        <v>760</v>
      </c>
      <c r="P379" s="5">
        <v>151520486.2401</v>
      </c>
      <c r="Q379" s="5">
        <v>0</v>
      </c>
      <c r="R379" s="5">
        <v>285440.45600000001</v>
      </c>
      <c r="S379" s="5">
        <v>2188088.04</v>
      </c>
      <c r="T379" s="5">
        <v>33006759.2808</v>
      </c>
      <c r="U379" s="6">
        <f t="shared" si="38"/>
        <v>187000774.0169</v>
      </c>
    </row>
    <row r="380" spans="1:21" ht="24.95" customHeight="1" x14ac:dyDescent="0.2">
      <c r="A380" s="151"/>
      <c r="B380" s="149"/>
      <c r="C380" s="1">
        <v>16</v>
      </c>
      <c r="D380" s="5" t="s">
        <v>410</v>
      </c>
      <c r="E380" s="5">
        <v>131766033.411</v>
      </c>
      <c r="F380" s="5">
        <v>0</v>
      </c>
      <c r="G380" s="5">
        <v>248226.21410000001</v>
      </c>
      <c r="H380" s="5">
        <v>1902816.5</v>
      </c>
      <c r="I380" s="5">
        <v>35300967.8684</v>
      </c>
      <c r="J380" s="6">
        <f t="shared" si="37"/>
        <v>169218043.99349999</v>
      </c>
      <c r="K380" s="10"/>
      <c r="L380" s="146"/>
      <c r="M380" s="149"/>
      <c r="N380" s="11">
        <v>8</v>
      </c>
      <c r="O380" s="5" t="s">
        <v>761</v>
      </c>
      <c r="P380" s="5">
        <v>131640223.6568</v>
      </c>
      <c r="Q380" s="5">
        <v>0</v>
      </c>
      <c r="R380" s="5">
        <v>247989.20860000001</v>
      </c>
      <c r="S380" s="5">
        <v>1900999.7</v>
      </c>
      <c r="T380" s="5">
        <v>30998804.825399999</v>
      </c>
      <c r="U380" s="6">
        <f t="shared" si="38"/>
        <v>164788017.3908</v>
      </c>
    </row>
    <row r="381" spans="1:21" ht="24.95" customHeight="1" x14ac:dyDescent="0.2">
      <c r="A381" s="151"/>
      <c r="B381" s="149"/>
      <c r="C381" s="1">
        <v>17</v>
      </c>
      <c r="D381" s="5" t="s">
        <v>411</v>
      </c>
      <c r="E381" s="5">
        <v>183342294.79539999</v>
      </c>
      <c r="F381" s="5">
        <v>0</v>
      </c>
      <c r="G381" s="5">
        <v>345387.67349999998</v>
      </c>
      <c r="H381" s="5">
        <v>2647622.73</v>
      </c>
      <c r="I381" s="5">
        <v>49819238.608800001</v>
      </c>
      <c r="J381" s="6">
        <f t="shared" si="37"/>
        <v>236154543.80769998</v>
      </c>
      <c r="K381" s="10"/>
      <c r="L381" s="146"/>
      <c r="M381" s="149"/>
      <c r="N381" s="11">
        <v>9</v>
      </c>
      <c r="O381" s="5" t="s">
        <v>762</v>
      </c>
      <c r="P381" s="5">
        <v>173612391.4253</v>
      </c>
      <c r="Q381" s="5">
        <v>0</v>
      </c>
      <c r="R381" s="5">
        <v>327058.0857</v>
      </c>
      <c r="S381" s="5">
        <v>2507114.4300000002</v>
      </c>
      <c r="T381" s="5">
        <v>40485781.453699999</v>
      </c>
      <c r="U381" s="6">
        <f t="shared" si="38"/>
        <v>216932345.39470002</v>
      </c>
    </row>
    <row r="382" spans="1:21" ht="24.95" customHeight="1" x14ac:dyDescent="0.2">
      <c r="A382" s="151"/>
      <c r="B382" s="149"/>
      <c r="C382" s="1">
        <v>18</v>
      </c>
      <c r="D382" s="5" t="s">
        <v>412</v>
      </c>
      <c r="E382" s="5">
        <v>123318616.0403</v>
      </c>
      <c r="F382" s="5">
        <v>0</v>
      </c>
      <c r="G382" s="5">
        <v>232312.6256</v>
      </c>
      <c r="H382" s="5">
        <v>1780828.43</v>
      </c>
      <c r="I382" s="5">
        <v>35849986.042300001</v>
      </c>
      <c r="J382" s="6">
        <f t="shared" si="37"/>
        <v>161181743.13819999</v>
      </c>
      <c r="K382" s="10"/>
      <c r="L382" s="146"/>
      <c r="M382" s="149"/>
      <c r="N382" s="11">
        <v>10</v>
      </c>
      <c r="O382" s="5" t="s">
        <v>763</v>
      </c>
      <c r="P382" s="5">
        <v>122440936.1638</v>
      </c>
      <c r="Q382" s="5">
        <v>0</v>
      </c>
      <c r="R382" s="5">
        <v>230659.21660000001</v>
      </c>
      <c r="S382" s="5">
        <v>1768153.96</v>
      </c>
      <c r="T382" s="5">
        <v>31261868.164000001</v>
      </c>
      <c r="U382" s="6">
        <f t="shared" si="38"/>
        <v>155701617.50439999</v>
      </c>
    </row>
    <row r="383" spans="1:21" ht="24.95" customHeight="1" x14ac:dyDescent="0.2">
      <c r="A383" s="151"/>
      <c r="B383" s="149"/>
      <c r="C383" s="1">
        <v>19</v>
      </c>
      <c r="D383" s="5" t="s">
        <v>413</v>
      </c>
      <c r="E383" s="5">
        <v>162718756.5758</v>
      </c>
      <c r="F383" s="5">
        <v>0</v>
      </c>
      <c r="G383" s="5">
        <v>306536.2132</v>
      </c>
      <c r="H383" s="5">
        <v>2349800.84</v>
      </c>
      <c r="I383" s="5">
        <v>46473151.513099998</v>
      </c>
      <c r="J383" s="6">
        <f t="shared" si="37"/>
        <v>211848245.14210001</v>
      </c>
      <c r="K383" s="10"/>
      <c r="L383" s="146"/>
      <c r="M383" s="149"/>
      <c r="N383" s="11">
        <v>11</v>
      </c>
      <c r="O383" s="5" t="s">
        <v>764</v>
      </c>
      <c r="P383" s="5">
        <v>117278949.5757</v>
      </c>
      <c r="Q383" s="5">
        <v>0</v>
      </c>
      <c r="R383" s="5">
        <v>220934.85630000001</v>
      </c>
      <c r="S383" s="5">
        <v>1693610.37</v>
      </c>
      <c r="T383" s="5">
        <v>27832978.822799999</v>
      </c>
      <c r="U383" s="6">
        <f t="shared" si="38"/>
        <v>147026473.6248</v>
      </c>
    </row>
    <row r="384" spans="1:21" ht="24.95" customHeight="1" x14ac:dyDescent="0.2">
      <c r="A384" s="151"/>
      <c r="B384" s="149"/>
      <c r="C384" s="1">
        <v>20</v>
      </c>
      <c r="D384" s="5" t="s">
        <v>414</v>
      </c>
      <c r="E384" s="5">
        <v>136427809.60339999</v>
      </c>
      <c r="F384" s="5">
        <v>0</v>
      </c>
      <c r="G384" s="5">
        <v>257008.25779999999</v>
      </c>
      <c r="H384" s="5">
        <v>1970136.62</v>
      </c>
      <c r="I384" s="5">
        <v>36082225.187299997</v>
      </c>
      <c r="J384" s="6">
        <f t="shared" si="37"/>
        <v>174737179.66850001</v>
      </c>
      <c r="K384" s="10"/>
      <c r="L384" s="146"/>
      <c r="M384" s="149"/>
      <c r="N384" s="11">
        <v>12</v>
      </c>
      <c r="O384" s="5" t="s">
        <v>765</v>
      </c>
      <c r="P384" s="5">
        <v>125740969.01890001</v>
      </c>
      <c r="Q384" s="5">
        <v>0</v>
      </c>
      <c r="R384" s="5">
        <v>236875.95269999999</v>
      </c>
      <c r="S384" s="5">
        <v>1815809.32</v>
      </c>
      <c r="T384" s="5">
        <v>29813659.910799999</v>
      </c>
      <c r="U384" s="6">
        <f t="shared" si="38"/>
        <v>157607314.2024</v>
      </c>
    </row>
    <row r="385" spans="1:21" ht="24.95" customHeight="1" x14ac:dyDescent="0.2">
      <c r="A385" s="151"/>
      <c r="B385" s="149"/>
      <c r="C385" s="1">
        <v>21</v>
      </c>
      <c r="D385" s="5" t="s">
        <v>415</v>
      </c>
      <c r="E385" s="5">
        <v>173895688.7762</v>
      </c>
      <c r="F385" s="5">
        <v>0</v>
      </c>
      <c r="G385" s="5">
        <v>327591.77279999998</v>
      </c>
      <c r="H385" s="5">
        <v>2511205.4900000002</v>
      </c>
      <c r="I385" s="5">
        <v>46956592.726099998</v>
      </c>
      <c r="J385" s="6">
        <f t="shared" si="37"/>
        <v>223691078.7651</v>
      </c>
      <c r="K385" s="10"/>
      <c r="L385" s="146"/>
      <c r="M385" s="149"/>
      <c r="N385" s="11">
        <v>13</v>
      </c>
      <c r="O385" s="5" t="s">
        <v>766</v>
      </c>
      <c r="P385" s="5">
        <v>136758175.58849999</v>
      </c>
      <c r="Q385" s="5">
        <v>0</v>
      </c>
      <c r="R385" s="5">
        <v>257630.61470000001</v>
      </c>
      <c r="S385" s="5">
        <v>1974907.39</v>
      </c>
      <c r="T385" s="5">
        <v>34558848.088500001</v>
      </c>
      <c r="U385" s="6">
        <f t="shared" si="38"/>
        <v>173549561.68169996</v>
      </c>
    </row>
    <row r="386" spans="1:21" ht="24.95" customHeight="1" x14ac:dyDescent="0.2">
      <c r="A386" s="151"/>
      <c r="B386" s="149"/>
      <c r="C386" s="1">
        <v>22</v>
      </c>
      <c r="D386" s="5" t="s">
        <v>416</v>
      </c>
      <c r="E386" s="5">
        <v>194554217.3867</v>
      </c>
      <c r="F386" s="5">
        <v>0</v>
      </c>
      <c r="G386" s="5">
        <v>366509.14939999999</v>
      </c>
      <c r="H386" s="5">
        <v>2809532.67</v>
      </c>
      <c r="I386" s="5">
        <v>48701786.040899999</v>
      </c>
      <c r="J386" s="6">
        <f t="shared" si="37"/>
        <v>246432045.24699998</v>
      </c>
      <c r="K386" s="10"/>
      <c r="L386" s="146"/>
      <c r="M386" s="149"/>
      <c r="N386" s="11">
        <v>14</v>
      </c>
      <c r="O386" s="5" t="s">
        <v>767</v>
      </c>
      <c r="P386" s="5">
        <v>150486814.81060001</v>
      </c>
      <c r="Q386" s="5">
        <v>0</v>
      </c>
      <c r="R386" s="5">
        <v>283493.18369999999</v>
      </c>
      <c r="S386" s="5">
        <v>2173160.92</v>
      </c>
      <c r="T386" s="5">
        <v>38732504.343099996</v>
      </c>
      <c r="U386" s="6">
        <f t="shared" si="38"/>
        <v>191675973.25739998</v>
      </c>
    </row>
    <row r="387" spans="1:21" ht="24.95" customHeight="1" x14ac:dyDescent="0.2">
      <c r="A387" s="151"/>
      <c r="B387" s="150"/>
      <c r="C387" s="1">
        <v>23</v>
      </c>
      <c r="D387" s="5" t="s">
        <v>417</v>
      </c>
      <c r="E387" s="5">
        <v>198656664.9522</v>
      </c>
      <c r="F387" s="5">
        <v>0</v>
      </c>
      <c r="G387" s="5">
        <v>374237.50699999998</v>
      </c>
      <c r="H387" s="5">
        <v>2868775.59</v>
      </c>
      <c r="I387" s="5">
        <v>55639344.989200003</v>
      </c>
      <c r="J387" s="6">
        <f t="shared" si="37"/>
        <v>257539023.03839999</v>
      </c>
      <c r="K387" s="10"/>
      <c r="L387" s="146"/>
      <c r="M387" s="149"/>
      <c r="N387" s="11">
        <v>15</v>
      </c>
      <c r="O387" s="5" t="s">
        <v>768</v>
      </c>
      <c r="P387" s="5">
        <v>139575015.62869999</v>
      </c>
      <c r="Q387" s="5">
        <v>0</v>
      </c>
      <c r="R387" s="5">
        <v>262937.09250000003</v>
      </c>
      <c r="S387" s="5">
        <v>2015585.02</v>
      </c>
      <c r="T387" s="5">
        <v>29011399.832400002</v>
      </c>
      <c r="U387" s="6">
        <f t="shared" si="38"/>
        <v>170864937.57359999</v>
      </c>
    </row>
    <row r="388" spans="1:21" ht="24.95" customHeight="1" x14ac:dyDescent="0.2">
      <c r="A388" s="1"/>
      <c r="B388" s="138" t="s">
        <v>828</v>
      </c>
      <c r="C388" s="139"/>
      <c r="D388" s="140"/>
      <c r="E388" s="13">
        <f>SUM(E365:E387)</f>
        <v>3875916925.6132994</v>
      </c>
      <c r="F388" s="13">
        <f t="shared" ref="F388:J388" si="44">SUM(F365:F387)</f>
        <v>0</v>
      </c>
      <c r="G388" s="13">
        <f t="shared" si="44"/>
        <v>7301609.9810999995</v>
      </c>
      <c r="H388" s="13">
        <f t="shared" si="44"/>
        <v>55971622.609999999</v>
      </c>
      <c r="I388" s="13">
        <f t="shared" si="44"/>
        <v>1028730119.598</v>
      </c>
      <c r="J388" s="13">
        <f t="shared" si="44"/>
        <v>4967920277.8023987</v>
      </c>
      <c r="K388" s="32"/>
      <c r="L388" s="146"/>
      <c r="M388" s="149"/>
      <c r="N388" s="11">
        <v>16</v>
      </c>
      <c r="O388" s="5" t="s">
        <v>769</v>
      </c>
      <c r="P388" s="5">
        <v>145461088.49090001</v>
      </c>
      <c r="Q388" s="5">
        <v>0</v>
      </c>
      <c r="R388" s="5">
        <v>274025.516</v>
      </c>
      <c r="S388" s="5">
        <v>2100585.0499999998</v>
      </c>
      <c r="T388" s="5">
        <v>32684389.589299999</v>
      </c>
      <c r="U388" s="6">
        <f t="shared" si="38"/>
        <v>180520088.64620003</v>
      </c>
    </row>
    <row r="389" spans="1:21" ht="24.95" customHeight="1" x14ac:dyDescent="0.2">
      <c r="A389" s="151">
        <v>19</v>
      </c>
      <c r="B389" s="148" t="s">
        <v>41</v>
      </c>
      <c r="C389" s="1">
        <v>1</v>
      </c>
      <c r="D389" s="5" t="s">
        <v>418</v>
      </c>
      <c r="E389" s="5">
        <v>127481978.99789999</v>
      </c>
      <c r="F389" s="5">
        <v>0</v>
      </c>
      <c r="G389" s="5">
        <v>240155.73819999999</v>
      </c>
      <c r="H389" s="5">
        <v>1840951.02</v>
      </c>
      <c r="I389" s="5">
        <v>38660089.25</v>
      </c>
      <c r="J389" s="6">
        <f t="shared" si="37"/>
        <v>168223175.0061</v>
      </c>
      <c r="K389" s="10"/>
      <c r="L389" s="147"/>
      <c r="M389" s="150"/>
      <c r="N389" s="11">
        <v>17</v>
      </c>
      <c r="O389" s="5" t="s">
        <v>770</v>
      </c>
      <c r="P389" s="5">
        <v>145115422.05689999</v>
      </c>
      <c r="Q389" s="5">
        <v>0</v>
      </c>
      <c r="R389" s="5">
        <v>273374.33549999999</v>
      </c>
      <c r="S389" s="5">
        <v>2095593.33</v>
      </c>
      <c r="T389" s="5">
        <v>31571167.793099999</v>
      </c>
      <c r="U389" s="6">
        <f t="shared" si="38"/>
        <v>179055557.51550001</v>
      </c>
    </row>
    <row r="390" spans="1:21" ht="24.95" customHeight="1" x14ac:dyDescent="0.2">
      <c r="A390" s="151"/>
      <c r="B390" s="149"/>
      <c r="C390" s="1">
        <v>2</v>
      </c>
      <c r="D390" s="5" t="s">
        <v>419</v>
      </c>
      <c r="E390" s="5">
        <v>130575049.38</v>
      </c>
      <c r="F390" s="5">
        <v>0</v>
      </c>
      <c r="G390" s="5">
        <v>245982.59</v>
      </c>
      <c r="H390" s="5">
        <v>1885617.66</v>
      </c>
      <c r="I390" s="5">
        <v>39870089.948200002</v>
      </c>
      <c r="J390" s="6">
        <f t="shared" si="37"/>
        <v>172576739.57819998</v>
      </c>
      <c r="K390" s="10"/>
      <c r="L390" s="17"/>
      <c r="M390" s="138" t="s">
        <v>845</v>
      </c>
      <c r="N390" s="139"/>
      <c r="O390" s="140"/>
      <c r="P390" s="13">
        <f>SUM(P373:P389)</f>
        <v>2458351578.9805002</v>
      </c>
      <c r="Q390" s="13">
        <f t="shared" ref="Q390:U390" si="45">SUM(Q373:Q389)</f>
        <v>0</v>
      </c>
      <c r="R390" s="13">
        <f t="shared" si="45"/>
        <v>4631142.7128999997</v>
      </c>
      <c r="S390" s="13">
        <f t="shared" si="45"/>
        <v>35500742.009999998</v>
      </c>
      <c r="T390" s="13">
        <f t="shared" si="45"/>
        <v>569432529.3319</v>
      </c>
      <c r="U390" s="13">
        <f t="shared" si="45"/>
        <v>3067915993.0353003</v>
      </c>
    </row>
    <row r="391" spans="1:21" ht="24.95" customHeight="1" x14ac:dyDescent="0.2">
      <c r="A391" s="151"/>
      <c r="B391" s="149"/>
      <c r="C391" s="1">
        <v>3</v>
      </c>
      <c r="D391" s="5" t="s">
        <v>420</v>
      </c>
      <c r="E391" s="5">
        <v>119058719.7243</v>
      </c>
      <c r="F391" s="5">
        <v>0</v>
      </c>
      <c r="G391" s="5">
        <v>224287.65969999999</v>
      </c>
      <c r="H391" s="5">
        <v>1719311.81</v>
      </c>
      <c r="I391" s="5">
        <v>37807135.461099997</v>
      </c>
      <c r="J391" s="6">
        <f t="shared" si="37"/>
        <v>158809454.65509999</v>
      </c>
      <c r="K391" s="10"/>
      <c r="L391" s="145">
        <v>36</v>
      </c>
      <c r="M391" s="148" t="s">
        <v>58</v>
      </c>
      <c r="N391" s="11">
        <v>1</v>
      </c>
      <c r="O391" s="5" t="s">
        <v>771</v>
      </c>
      <c r="P391" s="5">
        <v>136592854.57749999</v>
      </c>
      <c r="Q391" s="5">
        <v>0</v>
      </c>
      <c r="R391" s="5">
        <v>257319.17619999999</v>
      </c>
      <c r="S391" s="5">
        <v>1972520.01</v>
      </c>
      <c r="T391" s="5">
        <v>33562937.562600002</v>
      </c>
      <c r="U391" s="6">
        <f t="shared" si="38"/>
        <v>172385631.32629997</v>
      </c>
    </row>
    <row r="392" spans="1:21" ht="24.95" customHeight="1" x14ac:dyDescent="0.2">
      <c r="A392" s="151"/>
      <c r="B392" s="149"/>
      <c r="C392" s="1">
        <v>4</v>
      </c>
      <c r="D392" s="5" t="s">
        <v>421</v>
      </c>
      <c r="E392" s="5">
        <v>129162251.1215</v>
      </c>
      <c r="F392" s="5">
        <v>0</v>
      </c>
      <c r="G392" s="5">
        <v>243321.10310000001</v>
      </c>
      <c r="H392" s="5">
        <v>1865215.62</v>
      </c>
      <c r="I392" s="5">
        <v>39772328.902800001</v>
      </c>
      <c r="J392" s="6">
        <f t="shared" si="37"/>
        <v>171043116.74740002</v>
      </c>
      <c r="K392" s="10"/>
      <c r="L392" s="146"/>
      <c r="M392" s="149"/>
      <c r="N392" s="11">
        <v>2</v>
      </c>
      <c r="O392" s="5" t="s">
        <v>772</v>
      </c>
      <c r="P392" s="5">
        <v>132256022.36740001</v>
      </c>
      <c r="Q392" s="5">
        <v>0</v>
      </c>
      <c r="R392" s="5">
        <v>249149.27530000001</v>
      </c>
      <c r="S392" s="5">
        <v>1909892.37</v>
      </c>
      <c r="T392" s="5">
        <v>36934333.738799997</v>
      </c>
      <c r="U392" s="6">
        <f t="shared" si="38"/>
        <v>171349397.75149998</v>
      </c>
    </row>
    <row r="393" spans="1:21" ht="24.95" customHeight="1" x14ac:dyDescent="0.2">
      <c r="A393" s="151"/>
      <c r="B393" s="149"/>
      <c r="C393" s="1">
        <v>5</v>
      </c>
      <c r="D393" s="5" t="s">
        <v>422</v>
      </c>
      <c r="E393" s="5">
        <v>156548900.27070001</v>
      </c>
      <c r="F393" s="5">
        <v>0</v>
      </c>
      <c r="G393" s="5">
        <v>294913.18689999997</v>
      </c>
      <c r="H393" s="5">
        <v>2260702.73</v>
      </c>
      <c r="I393" s="5">
        <v>46438816.266099997</v>
      </c>
      <c r="J393" s="6">
        <f t="shared" ref="J393:J413" si="46">SUM(E393:I393)</f>
        <v>205543332.45369998</v>
      </c>
      <c r="K393" s="10"/>
      <c r="L393" s="146"/>
      <c r="M393" s="149"/>
      <c r="N393" s="11">
        <v>3</v>
      </c>
      <c r="O393" s="5" t="s">
        <v>773</v>
      </c>
      <c r="P393" s="5">
        <v>156083769.5905</v>
      </c>
      <c r="Q393" s="5">
        <v>0</v>
      </c>
      <c r="R393" s="5">
        <v>294036.95480000001</v>
      </c>
      <c r="S393" s="5">
        <v>2253985.84</v>
      </c>
      <c r="T393" s="5">
        <v>38802521.630000003</v>
      </c>
      <c r="U393" s="6">
        <f t="shared" ref="U393:U411" si="47">SUM(P393:T393)</f>
        <v>197434314.01530001</v>
      </c>
    </row>
    <row r="394" spans="1:21" ht="24.95" customHeight="1" x14ac:dyDescent="0.2">
      <c r="A394" s="151"/>
      <c r="B394" s="149"/>
      <c r="C394" s="1">
        <v>6</v>
      </c>
      <c r="D394" s="5" t="s">
        <v>423</v>
      </c>
      <c r="E394" s="5">
        <v>124723278.93880001</v>
      </c>
      <c r="F394" s="5">
        <v>0</v>
      </c>
      <c r="G394" s="5">
        <v>234958.7868</v>
      </c>
      <c r="H394" s="5">
        <v>1801112.98</v>
      </c>
      <c r="I394" s="5">
        <v>38414855.592</v>
      </c>
      <c r="J394" s="6">
        <f t="shared" si="46"/>
        <v>165174206.2976</v>
      </c>
      <c r="K394" s="10"/>
      <c r="L394" s="146"/>
      <c r="M394" s="149"/>
      <c r="N394" s="11">
        <v>4</v>
      </c>
      <c r="O394" s="5" t="s">
        <v>774</v>
      </c>
      <c r="P394" s="5">
        <v>172270946.5316</v>
      </c>
      <c r="Q394" s="5">
        <v>0</v>
      </c>
      <c r="R394" s="5">
        <v>324531.01730000001</v>
      </c>
      <c r="S394" s="5">
        <v>2487742.7999999998</v>
      </c>
      <c r="T394" s="5">
        <v>42299254.417000003</v>
      </c>
      <c r="U394" s="6">
        <f t="shared" si="47"/>
        <v>217382474.76590002</v>
      </c>
    </row>
    <row r="395" spans="1:21" ht="24.95" customHeight="1" x14ac:dyDescent="0.2">
      <c r="A395" s="151"/>
      <c r="B395" s="149"/>
      <c r="C395" s="1">
        <v>7</v>
      </c>
      <c r="D395" s="5" t="s">
        <v>424</v>
      </c>
      <c r="E395" s="5">
        <v>201316938.29660001</v>
      </c>
      <c r="F395" s="5">
        <v>0</v>
      </c>
      <c r="G395" s="5">
        <v>379249.03820000001</v>
      </c>
      <c r="H395" s="5">
        <v>2907192.26</v>
      </c>
      <c r="I395" s="5">
        <v>57142517.497599997</v>
      </c>
      <c r="J395" s="6">
        <f t="shared" si="46"/>
        <v>261745897.09239998</v>
      </c>
      <c r="K395" s="10"/>
      <c r="L395" s="146"/>
      <c r="M395" s="149"/>
      <c r="N395" s="11">
        <v>5</v>
      </c>
      <c r="O395" s="5" t="s">
        <v>775</v>
      </c>
      <c r="P395" s="5">
        <v>149943499.7423</v>
      </c>
      <c r="Q395" s="5">
        <v>0</v>
      </c>
      <c r="R395" s="5">
        <v>282469.66470000002</v>
      </c>
      <c r="S395" s="5">
        <v>2165314.98</v>
      </c>
      <c r="T395" s="5">
        <v>38266573.518600002</v>
      </c>
      <c r="U395" s="6">
        <f t="shared" si="47"/>
        <v>190657857.90560001</v>
      </c>
    </row>
    <row r="396" spans="1:21" ht="24.95" customHeight="1" x14ac:dyDescent="0.2">
      <c r="A396" s="151"/>
      <c r="B396" s="149"/>
      <c r="C396" s="1">
        <v>8</v>
      </c>
      <c r="D396" s="5" t="s">
        <v>425</v>
      </c>
      <c r="E396" s="5">
        <v>137160408.1839</v>
      </c>
      <c r="F396" s="5">
        <v>0</v>
      </c>
      <c r="G396" s="5">
        <v>258388.35680000001</v>
      </c>
      <c r="H396" s="5">
        <v>1980715.98</v>
      </c>
      <c r="I396" s="5">
        <v>41216004.186399996</v>
      </c>
      <c r="J396" s="6">
        <f t="shared" si="46"/>
        <v>180615516.70709997</v>
      </c>
      <c r="K396" s="10"/>
      <c r="L396" s="146"/>
      <c r="M396" s="149"/>
      <c r="N396" s="11">
        <v>6</v>
      </c>
      <c r="O396" s="5" t="s">
        <v>776</v>
      </c>
      <c r="P396" s="5">
        <v>208205188.72459999</v>
      </c>
      <c r="Q396" s="5">
        <v>0</v>
      </c>
      <c r="R396" s="5">
        <v>392225.40460000001</v>
      </c>
      <c r="S396" s="5">
        <v>3006664.61</v>
      </c>
      <c r="T396" s="5">
        <v>51761450.8112</v>
      </c>
      <c r="U396" s="6">
        <f t="shared" si="47"/>
        <v>263365529.55039999</v>
      </c>
    </row>
    <row r="397" spans="1:21" ht="24.95" customHeight="1" x14ac:dyDescent="0.2">
      <c r="A397" s="151"/>
      <c r="B397" s="149"/>
      <c r="C397" s="1">
        <v>9</v>
      </c>
      <c r="D397" s="5" t="s">
        <v>426</v>
      </c>
      <c r="E397" s="5">
        <v>147442114.6047</v>
      </c>
      <c r="F397" s="5">
        <v>0</v>
      </c>
      <c r="G397" s="5">
        <v>277757.45360000001</v>
      </c>
      <c r="H397" s="5">
        <v>2129192.7999999998</v>
      </c>
      <c r="I397" s="5">
        <v>42532151.923900001</v>
      </c>
      <c r="J397" s="6">
        <f t="shared" si="46"/>
        <v>192381216.78220001</v>
      </c>
      <c r="K397" s="10"/>
      <c r="L397" s="146"/>
      <c r="M397" s="149"/>
      <c r="N397" s="11">
        <v>7</v>
      </c>
      <c r="O397" s="5" t="s">
        <v>777</v>
      </c>
      <c r="P397" s="5">
        <v>158122808.0354</v>
      </c>
      <c r="Q397" s="5">
        <v>0</v>
      </c>
      <c r="R397" s="5">
        <v>297878.17839999998</v>
      </c>
      <c r="S397" s="5">
        <v>2283431.33</v>
      </c>
      <c r="T397" s="5">
        <v>44070890.054700002</v>
      </c>
      <c r="U397" s="6">
        <f t="shared" si="47"/>
        <v>204775007.59850001</v>
      </c>
    </row>
    <row r="398" spans="1:21" ht="24.95" customHeight="1" x14ac:dyDescent="0.2">
      <c r="A398" s="151"/>
      <c r="B398" s="149"/>
      <c r="C398" s="1">
        <v>10</v>
      </c>
      <c r="D398" s="5" t="s">
        <v>427</v>
      </c>
      <c r="E398" s="5">
        <v>148474757.4025</v>
      </c>
      <c r="F398" s="5">
        <v>0</v>
      </c>
      <c r="G398" s="5">
        <v>279702.78810000001</v>
      </c>
      <c r="H398" s="5">
        <v>2144105.06</v>
      </c>
      <c r="I398" s="5">
        <v>44230957.849200003</v>
      </c>
      <c r="J398" s="6">
        <f t="shared" si="46"/>
        <v>195129523.09980002</v>
      </c>
      <c r="K398" s="10"/>
      <c r="L398" s="146"/>
      <c r="M398" s="149"/>
      <c r="N398" s="11">
        <v>8</v>
      </c>
      <c r="O398" s="5" t="s">
        <v>386</v>
      </c>
      <c r="P398" s="5">
        <v>143460440.58660001</v>
      </c>
      <c r="Q398" s="5">
        <v>0</v>
      </c>
      <c r="R398" s="5">
        <v>270256.61410000001</v>
      </c>
      <c r="S398" s="5">
        <v>2071693.95</v>
      </c>
      <c r="T398" s="5">
        <v>36308330.6303</v>
      </c>
      <c r="U398" s="6">
        <f t="shared" si="47"/>
        <v>182110721.78100002</v>
      </c>
    </row>
    <row r="399" spans="1:21" ht="24.95" customHeight="1" x14ac:dyDescent="0.2">
      <c r="A399" s="151"/>
      <c r="B399" s="149"/>
      <c r="C399" s="1">
        <v>11</v>
      </c>
      <c r="D399" s="5" t="s">
        <v>428</v>
      </c>
      <c r="E399" s="5">
        <v>137615580.06400001</v>
      </c>
      <c r="F399" s="5">
        <v>0</v>
      </c>
      <c r="G399" s="5">
        <v>259245.82810000001</v>
      </c>
      <c r="H399" s="5">
        <v>1987289.06</v>
      </c>
      <c r="I399" s="5">
        <v>36925775.062399998</v>
      </c>
      <c r="J399" s="6">
        <f t="shared" si="46"/>
        <v>176787890.01450002</v>
      </c>
      <c r="K399" s="10"/>
      <c r="L399" s="146"/>
      <c r="M399" s="149"/>
      <c r="N399" s="11">
        <v>9</v>
      </c>
      <c r="O399" s="5" t="s">
        <v>778</v>
      </c>
      <c r="P399" s="5">
        <v>155084793.19069999</v>
      </c>
      <c r="Q399" s="5">
        <v>0</v>
      </c>
      <c r="R399" s="5">
        <v>292155.04239999998</v>
      </c>
      <c r="S399" s="5">
        <v>2239559.7400000002</v>
      </c>
      <c r="T399" s="5">
        <v>38743517.475100003</v>
      </c>
      <c r="U399" s="6">
        <f t="shared" si="47"/>
        <v>196360025.44820002</v>
      </c>
    </row>
    <row r="400" spans="1:21" ht="24.95" customHeight="1" x14ac:dyDescent="0.2">
      <c r="A400" s="151"/>
      <c r="B400" s="149"/>
      <c r="C400" s="1">
        <v>12</v>
      </c>
      <c r="D400" s="5" t="s">
        <v>429</v>
      </c>
      <c r="E400" s="5">
        <v>134819769.67320001</v>
      </c>
      <c r="F400" s="5">
        <v>0</v>
      </c>
      <c r="G400" s="5">
        <v>253978.96669999999</v>
      </c>
      <c r="H400" s="5">
        <v>1946915.12</v>
      </c>
      <c r="I400" s="5">
        <v>40525481.809900001</v>
      </c>
      <c r="J400" s="6">
        <f t="shared" si="46"/>
        <v>177546145.56980002</v>
      </c>
      <c r="K400" s="10"/>
      <c r="L400" s="146"/>
      <c r="M400" s="149"/>
      <c r="N400" s="11">
        <v>10</v>
      </c>
      <c r="O400" s="5" t="s">
        <v>779</v>
      </c>
      <c r="P400" s="5">
        <v>204699279.3461</v>
      </c>
      <c r="Q400" s="5">
        <v>0</v>
      </c>
      <c r="R400" s="5">
        <v>385620.82980000001</v>
      </c>
      <c r="S400" s="5">
        <v>2956036.22</v>
      </c>
      <c r="T400" s="5">
        <v>44866652.876599997</v>
      </c>
      <c r="U400" s="6">
        <f t="shared" si="47"/>
        <v>252907589.27250001</v>
      </c>
    </row>
    <row r="401" spans="1:21" ht="24.95" customHeight="1" x14ac:dyDescent="0.2">
      <c r="A401" s="151"/>
      <c r="B401" s="149"/>
      <c r="C401" s="1">
        <v>13</v>
      </c>
      <c r="D401" s="5" t="s">
        <v>430</v>
      </c>
      <c r="E401" s="5">
        <v>140867598.04300001</v>
      </c>
      <c r="F401" s="5">
        <v>0</v>
      </c>
      <c r="G401" s="5">
        <v>265372.11190000002</v>
      </c>
      <c r="H401" s="5">
        <v>2034251.04</v>
      </c>
      <c r="I401" s="5">
        <v>41449225.474799998</v>
      </c>
      <c r="J401" s="6">
        <f t="shared" si="46"/>
        <v>184616446.6697</v>
      </c>
      <c r="K401" s="10"/>
      <c r="L401" s="146"/>
      <c r="M401" s="149"/>
      <c r="N401" s="11">
        <v>11</v>
      </c>
      <c r="O401" s="5" t="s">
        <v>780</v>
      </c>
      <c r="P401" s="5">
        <v>127810129.3222</v>
      </c>
      <c r="Q401" s="5">
        <v>0</v>
      </c>
      <c r="R401" s="5">
        <v>240773.92110000001</v>
      </c>
      <c r="S401" s="5">
        <v>1845689.8</v>
      </c>
      <c r="T401" s="5">
        <v>33061968.866900001</v>
      </c>
      <c r="U401" s="6">
        <f t="shared" si="47"/>
        <v>162958561.9102</v>
      </c>
    </row>
    <row r="402" spans="1:21" ht="24.95" customHeight="1" x14ac:dyDescent="0.2">
      <c r="A402" s="151"/>
      <c r="B402" s="149"/>
      <c r="C402" s="1">
        <v>14</v>
      </c>
      <c r="D402" s="5" t="s">
        <v>431</v>
      </c>
      <c r="E402" s="5">
        <v>125654529.5793</v>
      </c>
      <c r="F402" s="5">
        <v>0</v>
      </c>
      <c r="G402" s="5">
        <v>236713.1146</v>
      </c>
      <c r="H402" s="5">
        <v>1814561.06</v>
      </c>
      <c r="I402" s="5">
        <v>37780919.786600001</v>
      </c>
      <c r="J402" s="6">
        <f t="shared" si="46"/>
        <v>165486723.54050002</v>
      </c>
      <c r="K402" s="10"/>
      <c r="L402" s="146"/>
      <c r="M402" s="149"/>
      <c r="N402" s="11">
        <v>12</v>
      </c>
      <c r="O402" s="5" t="s">
        <v>781</v>
      </c>
      <c r="P402" s="5">
        <v>147622811.89140001</v>
      </c>
      <c r="Q402" s="5">
        <v>0</v>
      </c>
      <c r="R402" s="5">
        <v>278097.85849999997</v>
      </c>
      <c r="S402" s="5">
        <v>2131802.2200000002</v>
      </c>
      <c r="T402" s="5">
        <v>39070344.586800002</v>
      </c>
      <c r="U402" s="6">
        <f t="shared" si="47"/>
        <v>189103056.55670002</v>
      </c>
    </row>
    <row r="403" spans="1:21" ht="24.95" customHeight="1" x14ac:dyDescent="0.2">
      <c r="A403" s="151"/>
      <c r="B403" s="149"/>
      <c r="C403" s="1">
        <v>15</v>
      </c>
      <c r="D403" s="5" t="s">
        <v>432</v>
      </c>
      <c r="E403" s="5">
        <v>124998833.8501</v>
      </c>
      <c r="F403" s="5">
        <v>0</v>
      </c>
      <c r="G403" s="5">
        <v>235477.88829999999</v>
      </c>
      <c r="H403" s="5">
        <v>1805092.24</v>
      </c>
      <c r="I403" s="5">
        <v>34305189.759000003</v>
      </c>
      <c r="J403" s="6">
        <f t="shared" si="46"/>
        <v>161344593.7374</v>
      </c>
      <c r="K403" s="10"/>
      <c r="L403" s="146"/>
      <c r="M403" s="149"/>
      <c r="N403" s="11">
        <v>13</v>
      </c>
      <c r="O403" s="5" t="s">
        <v>782</v>
      </c>
      <c r="P403" s="5">
        <v>156401516.2362</v>
      </c>
      <c r="Q403" s="5">
        <v>0</v>
      </c>
      <c r="R403" s="5">
        <v>294635.53889999999</v>
      </c>
      <c r="S403" s="5">
        <v>2258574.37</v>
      </c>
      <c r="T403" s="5">
        <v>42910525.374200001</v>
      </c>
      <c r="U403" s="6">
        <f t="shared" si="47"/>
        <v>201865251.51929998</v>
      </c>
    </row>
    <row r="404" spans="1:21" ht="24.95" customHeight="1" x14ac:dyDescent="0.2">
      <c r="A404" s="151"/>
      <c r="B404" s="149"/>
      <c r="C404" s="1">
        <v>16</v>
      </c>
      <c r="D404" s="5" t="s">
        <v>433</v>
      </c>
      <c r="E404" s="5">
        <v>135095097.62529999</v>
      </c>
      <c r="F404" s="5">
        <v>0</v>
      </c>
      <c r="G404" s="5">
        <v>254497.64069999999</v>
      </c>
      <c r="H404" s="5">
        <v>1950891.1</v>
      </c>
      <c r="I404" s="5">
        <v>40690784.103100002</v>
      </c>
      <c r="J404" s="6">
        <f t="shared" si="46"/>
        <v>177991270.4691</v>
      </c>
      <c r="K404" s="10"/>
      <c r="L404" s="147"/>
      <c r="M404" s="150"/>
      <c r="N404" s="11">
        <v>14</v>
      </c>
      <c r="O404" s="5" t="s">
        <v>783</v>
      </c>
      <c r="P404" s="5">
        <v>172730927.68889999</v>
      </c>
      <c r="Q404" s="5">
        <v>0</v>
      </c>
      <c r="R404" s="5">
        <v>325397.54849999998</v>
      </c>
      <c r="S404" s="5">
        <v>2494385.3199999998</v>
      </c>
      <c r="T404" s="5">
        <v>45012992.246699996</v>
      </c>
      <c r="U404" s="6">
        <f t="shared" si="47"/>
        <v>220563702.80409998</v>
      </c>
    </row>
    <row r="405" spans="1:21" ht="24.95" customHeight="1" x14ac:dyDescent="0.2">
      <c r="A405" s="151"/>
      <c r="B405" s="149"/>
      <c r="C405" s="1">
        <v>17</v>
      </c>
      <c r="D405" s="5" t="s">
        <v>434</v>
      </c>
      <c r="E405" s="5">
        <v>154269236.35839999</v>
      </c>
      <c r="F405" s="5">
        <v>0</v>
      </c>
      <c r="G405" s="5">
        <v>290618.66330000001</v>
      </c>
      <c r="H405" s="5">
        <v>2227782.39</v>
      </c>
      <c r="I405" s="5">
        <v>46814297.251999997</v>
      </c>
      <c r="J405" s="6">
        <f t="shared" si="46"/>
        <v>203601934.66369998</v>
      </c>
      <c r="K405" s="10"/>
      <c r="L405" s="17"/>
      <c r="M405" s="138" t="s">
        <v>846</v>
      </c>
      <c r="N405" s="139"/>
      <c r="O405" s="140"/>
      <c r="P405" s="13">
        <f>SUM(P391:P404)</f>
        <v>2221284987.8314004</v>
      </c>
      <c r="Q405" s="13">
        <f t="shared" ref="Q405:U405" si="48">SUM(Q391:Q404)</f>
        <v>0</v>
      </c>
      <c r="R405" s="13">
        <f t="shared" si="48"/>
        <v>4184547.0246000001</v>
      </c>
      <c r="S405" s="13">
        <f t="shared" si="48"/>
        <v>32077293.560000002</v>
      </c>
      <c r="T405" s="13">
        <f t="shared" si="48"/>
        <v>565672293.78949988</v>
      </c>
      <c r="U405" s="13">
        <f t="shared" si="48"/>
        <v>2823219122.2055001</v>
      </c>
    </row>
    <row r="406" spans="1:21" ht="24.95" customHeight="1" x14ac:dyDescent="0.2">
      <c r="A406" s="151"/>
      <c r="B406" s="149"/>
      <c r="C406" s="1">
        <v>18</v>
      </c>
      <c r="D406" s="5" t="s">
        <v>435</v>
      </c>
      <c r="E406" s="5">
        <v>185473532.49990001</v>
      </c>
      <c r="F406" s="5">
        <v>0</v>
      </c>
      <c r="G406" s="5">
        <v>349402.5858</v>
      </c>
      <c r="H406" s="5">
        <v>2678399.66</v>
      </c>
      <c r="I406" s="5">
        <v>52857501.288699999</v>
      </c>
      <c r="J406" s="6">
        <f t="shared" si="46"/>
        <v>241358836.03439999</v>
      </c>
      <c r="K406" s="10"/>
      <c r="L406" s="145">
        <v>37</v>
      </c>
      <c r="M406" s="148" t="s">
        <v>59</v>
      </c>
      <c r="N406" s="11">
        <v>1</v>
      </c>
      <c r="O406" s="5" t="s">
        <v>784</v>
      </c>
      <c r="P406" s="5">
        <v>114101000.4813</v>
      </c>
      <c r="Q406" s="5">
        <v>0</v>
      </c>
      <c r="R406" s="5">
        <v>214948.10649999999</v>
      </c>
      <c r="S406" s="5">
        <v>1647718.01</v>
      </c>
      <c r="T406" s="5">
        <v>262676019.14770001</v>
      </c>
      <c r="U406" s="6">
        <f t="shared" si="47"/>
        <v>378639685.74550003</v>
      </c>
    </row>
    <row r="407" spans="1:21" ht="24.95" customHeight="1" x14ac:dyDescent="0.2">
      <c r="A407" s="151"/>
      <c r="B407" s="149"/>
      <c r="C407" s="1">
        <v>19</v>
      </c>
      <c r="D407" s="5" t="s">
        <v>436</v>
      </c>
      <c r="E407" s="5">
        <v>127517635.3584</v>
      </c>
      <c r="F407" s="5">
        <v>0</v>
      </c>
      <c r="G407" s="5">
        <v>240222.90909999999</v>
      </c>
      <c r="H407" s="5">
        <v>1841465.93</v>
      </c>
      <c r="I407" s="5">
        <v>39404251.767300002</v>
      </c>
      <c r="J407" s="6">
        <f t="shared" si="46"/>
        <v>169003575.9648</v>
      </c>
      <c r="K407" s="10"/>
      <c r="L407" s="146"/>
      <c r="M407" s="149"/>
      <c r="N407" s="11">
        <v>2</v>
      </c>
      <c r="O407" s="5" t="s">
        <v>785</v>
      </c>
      <c r="P407" s="5">
        <v>291272847.477</v>
      </c>
      <c r="Q407" s="5">
        <v>0</v>
      </c>
      <c r="R407" s="5">
        <v>548711.63939999999</v>
      </c>
      <c r="S407" s="5">
        <v>4206234.09</v>
      </c>
      <c r="T407" s="5">
        <v>317080947.51990002</v>
      </c>
      <c r="U407" s="6">
        <f t="shared" si="47"/>
        <v>613108740.7263</v>
      </c>
    </row>
    <row r="408" spans="1:21" ht="24.95" customHeight="1" x14ac:dyDescent="0.2">
      <c r="A408" s="151"/>
      <c r="B408" s="149"/>
      <c r="C408" s="1">
        <v>20</v>
      </c>
      <c r="D408" s="5" t="s">
        <v>437</v>
      </c>
      <c r="E408" s="5">
        <v>122871734.5528</v>
      </c>
      <c r="F408" s="5">
        <v>0</v>
      </c>
      <c r="G408" s="5">
        <v>231470.7721</v>
      </c>
      <c r="H408" s="5">
        <v>1774375.07</v>
      </c>
      <c r="I408" s="5">
        <v>37125754.573399998</v>
      </c>
      <c r="J408" s="6">
        <f t="shared" si="46"/>
        <v>162003334.96829998</v>
      </c>
      <c r="K408" s="10"/>
      <c r="L408" s="146"/>
      <c r="M408" s="149"/>
      <c r="N408" s="11">
        <v>3</v>
      </c>
      <c r="O408" s="5" t="s">
        <v>786</v>
      </c>
      <c r="P408" s="5">
        <v>164066029.7008</v>
      </c>
      <c r="Q408" s="5">
        <v>0</v>
      </c>
      <c r="R408" s="5">
        <v>309074.26120000001</v>
      </c>
      <c r="S408" s="5">
        <v>2369256.64</v>
      </c>
      <c r="T408" s="5">
        <v>275426658.37349999</v>
      </c>
      <c r="U408" s="6">
        <f t="shared" si="47"/>
        <v>442171018.97549999</v>
      </c>
    </row>
    <row r="409" spans="1:21" ht="24.95" customHeight="1" x14ac:dyDescent="0.2">
      <c r="A409" s="151"/>
      <c r="B409" s="149"/>
      <c r="C409" s="1">
        <v>21</v>
      </c>
      <c r="D409" s="5" t="s">
        <v>438</v>
      </c>
      <c r="E409" s="5">
        <v>179025386.86770001</v>
      </c>
      <c r="F409" s="5">
        <v>0</v>
      </c>
      <c r="G409" s="5">
        <v>337255.30670000002</v>
      </c>
      <c r="H409" s="5">
        <v>2585282.81</v>
      </c>
      <c r="I409" s="5">
        <v>53119355.8354</v>
      </c>
      <c r="J409" s="6">
        <f t="shared" si="46"/>
        <v>235067280.81980002</v>
      </c>
      <c r="K409" s="10"/>
      <c r="L409" s="146"/>
      <c r="M409" s="149"/>
      <c r="N409" s="11">
        <v>4</v>
      </c>
      <c r="O409" s="5" t="s">
        <v>787</v>
      </c>
      <c r="P409" s="5">
        <v>140606762.57210001</v>
      </c>
      <c r="Q409" s="5">
        <v>0</v>
      </c>
      <c r="R409" s="5">
        <v>264880.73940000002</v>
      </c>
      <c r="S409" s="5">
        <v>2030484.35</v>
      </c>
      <c r="T409" s="5">
        <v>270180048.20310003</v>
      </c>
      <c r="U409" s="6">
        <f t="shared" si="47"/>
        <v>413082175.86460006</v>
      </c>
    </row>
    <row r="410" spans="1:21" ht="24.95" customHeight="1" x14ac:dyDescent="0.2">
      <c r="A410" s="151"/>
      <c r="B410" s="149"/>
      <c r="C410" s="1">
        <v>22</v>
      </c>
      <c r="D410" s="5" t="s">
        <v>439</v>
      </c>
      <c r="E410" s="5">
        <v>119148350.4605</v>
      </c>
      <c r="F410" s="5">
        <v>0</v>
      </c>
      <c r="G410" s="5">
        <v>224456.5097</v>
      </c>
      <c r="H410" s="5">
        <v>1720606.15</v>
      </c>
      <c r="I410" s="5">
        <v>36187354.306599997</v>
      </c>
      <c r="J410" s="6">
        <f t="shared" si="46"/>
        <v>157280767.42680001</v>
      </c>
      <c r="K410" s="10"/>
      <c r="L410" s="146"/>
      <c r="M410" s="149"/>
      <c r="N410" s="11">
        <v>5</v>
      </c>
      <c r="O410" s="5" t="s">
        <v>788</v>
      </c>
      <c r="P410" s="5">
        <v>133600332.8671</v>
      </c>
      <c r="Q410" s="5">
        <v>0</v>
      </c>
      <c r="R410" s="5">
        <v>251681.7421</v>
      </c>
      <c r="S410" s="5">
        <v>1929305.39</v>
      </c>
      <c r="T410" s="5">
        <v>265616632.1083</v>
      </c>
      <c r="U410" s="6">
        <f t="shared" si="47"/>
        <v>401397952.10749996</v>
      </c>
    </row>
    <row r="411" spans="1:21" ht="24.95" customHeight="1" x14ac:dyDescent="0.2">
      <c r="A411" s="151"/>
      <c r="B411" s="149"/>
      <c r="C411" s="1">
        <v>23</v>
      </c>
      <c r="D411" s="5" t="s">
        <v>440</v>
      </c>
      <c r="E411" s="5">
        <v>120245092.73100001</v>
      </c>
      <c r="F411" s="5">
        <v>0</v>
      </c>
      <c r="G411" s="5">
        <v>226522.5974</v>
      </c>
      <c r="H411" s="5">
        <v>1736444.07</v>
      </c>
      <c r="I411" s="5">
        <v>35834462.619400002</v>
      </c>
      <c r="J411" s="6">
        <f t="shared" si="46"/>
        <v>158042522.0178</v>
      </c>
      <c r="K411" s="10"/>
      <c r="L411" s="147"/>
      <c r="M411" s="150"/>
      <c r="N411" s="11">
        <v>6</v>
      </c>
      <c r="O411" s="5" t="s">
        <v>789</v>
      </c>
      <c r="P411" s="5">
        <v>137426372.70730001</v>
      </c>
      <c r="Q411" s="5">
        <v>0</v>
      </c>
      <c r="R411" s="5">
        <v>258889.3916</v>
      </c>
      <c r="S411" s="5">
        <v>1984556.74</v>
      </c>
      <c r="T411" s="5">
        <v>264745546.44080001</v>
      </c>
      <c r="U411" s="6">
        <f t="shared" si="47"/>
        <v>404415365.27970004</v>
      </c>
    </row>
    <row r="412" spans="1:21" ht="24.95" customHeight="1" thickBot="1" x14ac:dyDescent="0.25">
      <c r="A412" s="151"/>
      <c r="B412" s="149"/>
      <c r="C412" s="1">
        <v>24</v>
      </c>
      <c r="D412" s="5" t="s">
        <v>441</v>
      </c>
      <c r="E412" s="5">
        <v>155130637.68349999</v>
      </c>
      <c r="F412" s="5">
        <v>0</v>
      </c>
      <c r="G412" s="5">
        <v>292241.40620000003</v>
      </c>
      <c r="H412" s="5">
        <v>2240221.7799999998</v>
      </c>
      <c r="I412" s="5">
        <v>45508197.5973</v>
      </c>
      <c r="J412" s="6">
        <f t="shared" si="46"/>
        <v>203171298.46699998</v>
      </c>
      <c r="K412" s="10"/>
      <c r="L412" s="17"/>
      <c r="M412" s="138"/>
      <c r="N412" s="139"/>
      <c r="O412" s="140"/>
      <c r="P412" s="18">
        <f>SUM(P406:P411)</f>
        <v>981073345.80560017</v>
      </c>
      <c r="Q412" s="18">
        <f t="shared" ref="Q412:U412" si="49">SUM(Q406:Q411)</f>
        <v>0</v>
      </c>
      <c r="R412" s="18">
        <f t="shared" si="49"/>
        <v>1848185.8802</v>
      </c>
      <c r="S412" s="18">
        <f>SUM(S406:S411)</f>
        <v>14167555.220000001</v>
      </c>
      <c r="T412" s="18">
        <f t="shared" si="49"/>
        <v>1655725851.7932999</v>
      </c>
      <c r="U412" s="18">
        <f t="shared" si="49"/>
        <v>2652814938.6991005</v>
      </c>
    </row>
    <row r="413" spans="1:21" ht="24.95" customHeight="1" thickTop="1" thickBot="1" x14ac:dyDescent="0.25">
      <c r="A413" s="151"/>
      <c r="B413" s="149"/>
      <c r="C413" s="1">
        <v>25</v>
      </c>
      <c r="D413" s="5" t="s">
        <v>442</v>
      </c>
      <c r="E413" s="5">
        <v>158509113.57350001</v>
      </c>
      <c r="F413" s="5">
        <v>0</v>
      </c>
      <c r="G413" s="5">
        <v>298605.91649999999</v>
      </c>
      <c r="H413" s="5">
        <v>2289009.92</v>
      </c>
      <c r="I413" s="5">
        <v>47865190.715599999</v>
      </c>
      <c r="J413" s="6">
        <f t="shared" si="46"/>
        <v>208961920.12559998</v>
      </c>
      <c r="K413" s="10"/>
      <c r="L413" s="138"/>
      <c r="M413" s="139"/>
      <c r="N413" s="139"/>
      <c r="O413" s="140"/>
      <c r="P413" s="9">
        <v>107975163370.08</v>
      </c>
      <c r="Q413" s="123">
        <v>-1051999135.6692977</v>
      </c>
      <c r="R413" s="13">
        <v>203408005.31339985</v>
      </c>
      <c r="S413" s="13">
        <v>1559255580.6600001</v>
      </c>
      <c r="T413" s="13">
        <v>35249767639.33741</v>
      </c>
      <c r="U413" s="8">
        <f>SUM(P413:T413)</f>
        <v>143935595459.72153</v>
      </c>
    </row>
    <row r="414" spans="1:21" ht="13.5" thickTop="1" x14ac:dyDescent="0.2">
      <c r="E414" s="29">
        <f>SUM(E389:E413)</f>
        <v>3543186525.8415003</v>
      </c>
      <c r="F414" s="29">
        <f t="shared" ref="F414:J414" si="50">SUM(F389:F413)</f>
        <v>0</v>
      </c>
      <c r="G414" s="29">
        <f t="shared" si="50"/>
        <v>6674798.9184999987</v>
      </c>
      <c r="H414" s="29">
        <f t="shared" si="50"/>
        <v>51166705.319999993</v>
      </c>
      <c r="I414" s="29">
        <f t="shared" si="50"/>
        <v>1052478688.8288001</v>
      </c>
      <c r="J414" s="29">
        <f t="shared" si="50"/>
        <v>4653506718.9087992</v>
      </c>
    </row>
  </sheetData>
  <mergeCells count="116">
    <mergeCell ref="A1:U1"/>
    <mergeCell ref="B4:U4"/>
    <mergeCell ref="B8:B24"/>
    <mergeCell ref="M8:M26"/>
    <mergeCell ref="L8:L26"/>
    <mergeCell ref="A8:A24"/>
    <mergeCell ref="B25:D25"/>
    <mergeCell ref="A26:A46"/>
    <mergeCell ref="B26:B46"/>
    <mergeCell ref="M27:O27"/>
    <mergeCell ref="M106:O106"/>
    <mergeCell ref="L107:L122"/>
    <mergeCell ref="M107:M122"/>
    <mergeCell ref="B48:B78"/>
    <mergeCell ref="A80:A100"/>
    <mergeCell ref="L85:L105"/>
    <mergeCell ref="A123:A130"/>
    <mergeCell ref="B123:B130"/>
    <mergeCell ref="M123:O123"/>
    <mergeCell ref="L28:L61"/>
    <mergeCell ref="M28:M61"/>
    <mergeCell ref="M62:O62"/>
    <mergeCell ref="L63:L83"/>
    <mergeCell ref="M63:M83"/>
    <mergeCell ref="M84:O84"/>
    <mergeCell ref="M85:M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L406:L411"/>
    <mergeCell ref="M406:M411"/>
    <mergeCell ref="B388:D388"/>
    <mergeCell ref="A389:A413"/>
    <mergeCell ref="B389:B413"/>
    <mergeCell ref="M412:O412"/>
    <mergeCell ref="L413:O413"/>
    <mergeCell ref="M390:O390"/>
    <mergeCell ref="L391:L404"/>
    <mergeCell ref="M391:M404"/>
    <mergeCell ref="M405:O405"/>
    <mergeCell ref="L356:L371"/>
    <mergeCell ref="M356:M371"/>
    <mergeCell ref="M372:O372"/>
    <mergeCell ref="L373:L389"/>
    <mergeCell ref="M373:M389"/>
    <mergeCell ref="L308:L330"/>
    <mergeCell ref="M308:M330"/>
    <mergeCell ref="M331:O331"/>
    <mergeCell ref="L332:L354"/>
    <mergeCell ref="M332:M354"/>
    <mergeCell ref="M355:O355"/>
    <mergeCell ref="L256:L288"/>
    <mergeCell ref="M256:M288"/>
    <mergeCell ref="M289:O289"/>
    <mergeCell ref="L290:L306"/>
    <mergeCell ref="M290:M306"/>
    <mergeCell ref="M307:O307"/>
    <mergeCell ref="L206:L223"/>
    <mergeCell ref="M206:M223"/>
    <mergeCell ref="M224:O224"/>
    <mergeCell ref="L225:L254"/>
    <mergeCell ref="M225:M254"/>
    <mergeCell ref="M255:O255"/>
    <mergeCell ref="L159:L183"/>
    <mergeCell ref="M159:M183"/>
    <mergeCell ref="M184:O184"/>
    <mergeCell ref="L185:L204"/>
    <mergeCell ref="M185:M204"/>
    <mergeCell ref="M205:O205"/>
    <mergeCell ref="L124:L143"/>
    <mergeCell ref="M124:M143"/>
    <mergeCell ref="M144:O144"/>
    <mergeCell ref="L145:L157"/>
    <mergeCell ref="M145:M157"/>
    <mergeCell ref="M158:O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1"/>
  <sheetViews>
    <sheetView tabSelected="1" topLeftCell="A34" workbookViewId="0">
      <selection activeCell="A47" sqref="A47"/>
    </sheetView>
  </sheetViews>
  <sheetFormatPr defaultRowHeight="12.75" x14ac:dyDescent="0.2"/>
  <cols>
    <col min="1" max="1" width="6.42578125" customWidth="1"/>
    <col min="2" max="2" width="19.42578125" customWidth="1"/>
    <col min="3" max="3" width="8.42578125" customWidth="1"/>
    <col min="4" max="4" width="27.5703125" customWidth="1"/>
    <col min="5" max="6" width="24.42578125" customWidth="1"/>
    <col min="7" max="7" width="23" customWidth="1"/>
    <col min="8" max="8" width="24.42578125" customWidth="1"/>
    <col min="9" max="9" width="26" customWidth="1"/>
    <col min="10" max="10" width="7.140625" customWidth="1"/>
    <col min="12" max="12" width="18.7109375" bestFit="1" customWidth="1"/>
  </cols>
  <sheetData>
    <row r="1" spans="1:10" ht="27" x14ac:dyDescent="0.35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5.5" x14ac:dyDescent="0.35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40.5" customHeight="1" x14ac:dyDescent="0.3">
      <c r="A3" s="160" t="s">
        <v>908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9.5" x14ac:dyDescent="0.35">
      <c r="A4" s="109"/>
      <c r="B4" s="110">
        <v>1</v>
      </c>
      <c r="C4" s="110">
        <v>2</v>
      </c>
      <c r="D4" s="110">
        <v>3</v>
      </c>
      <c r="E4" s="110">
        <v>4</v>
      </c>
      <c r="F4" s="110">
        <v>5</v>
      </c>
      <c r="G4" s="110">
        <v>6</v>
      </c>
      <c r="H4" s="110">
        <v>7</v>
      </c>
      <c r="I4" s="111" t="s">
        <v>909</v>
      </c>
      <c r="J4" s="112"/>
    </row>
    <row r="5" spans="1:10" ht="63.75" customHeight="1" x14ac:dyDescent="0.25">
      <c r="A5" s="113" t="s">
        <v>0</v>
      </c>
      <c r="B5" s="113" t="s">
        <v>13</v>
      </c>
      <c r="C5" s="114" t="s">
        <v>1</v>
      </c>
      <c r="D5" s="115" t="s">
        <v>4</v>
      </c>
      <c r="E5" s="116" t="s">
        <v>879</v>
      </c>
      <c r="F5" s="117" t="s">
        <v>905</v>
      </c>
      <c r="G5" s="115" t="s">
        <v>914</v>
      </c>
      <c r="H5" s="113" t="s">
        <v>9</v>
      </c>
      <c r="I5" s="113" t="s">
        <v>12</v>
      </c>
      <c r="J5" s="113" t="s">
        <v>0</v>
      </c>
    </row>
    <row r="6" spans="1:10" ht="18.75" x14ac:dyDescent="0.3">
      <c r="A6" s="118"/>
      <c r="B6" s="118"/>
      <c r="C6" s="118"/>
      <c r="D6" s="81" t="s">
        <v>898</v>
      </c>
      <c r="E6" s="81" t="s">
        <v>898</v>
      </c>
      <c r="F6" s="81" t="s">
        <v>898</v>
      </c>
      <c r="G6" s="81" t="s">
        <v>898</v>
      </c>
      <c r="H6" s="81" t="s">
        <v>898</v>
      </c>
      <c r="I6" s="81" t="s">
        <v>898</v>
      </c>
      <c r="J6" s="118"/>
    </row>
    <row r="7" spans="1:10" ht="18.75" x14ac:dyDescent="0.3">
      <c r="A7" s="119">
        <v>1</v>
      </c>
      <c r="B7" s="118" t="s">
        <v>23</v>
      </c>
      <c r="C7" s="119">
        <v>17</v>
      </c>
      <c r="D7" s="118">
        <v>2241150751.8175998</v>
      </c>
      <c r="E7" s="118">
        <v>0</v>
      </c>
      <c r="F7" s="118">
        <v>4221970.9590999996</v>
      </c>
      <c r="G7" s="118">
        <v>32364172.530000001</v>
      </c>
      <c r="H7" s="118">
        <v>616371264.75880003</v>
      </c>
      <c r="I7" s="118">
        <f>D7+E7+F7+G7+H7</f>
        <v>2894108160.0654998</v>
      </c>
      <c r="J7" s="120">
        <v>1</v>
      </c>
    </row>
    <row r="8" spans="1:10" ht="18.75" x14ac:dyDescent="0.3">
      <c r="A8" s="119">
        <v>2</v>
      </c>
      <c r="B8" s="118" t="s">
        <v>24</v>
      </c>
      <c r="C8" s="119">
        <v>21</v>
      </c>
      <c r="D8" s="118">
        <v>2826890015.8762999</v>
      </c>
      <c r="E8" s="118">
        <v>0</v>
      </c>
      <c r="F8" s="118">
        <v>5325410.4129999997</v>
      </c>
      <c r="G8" s="118">
        <v>40822758.650000006</v>
      </c>
      <c r="H8" s="118">
        <v>731008000.21860003</v>
      </c>
      <c r="I8" s="118">
        <f t="shared" ref="I8:I43" si="0">D8+E8+F8+G8+H8</f>
        <v>3604046185.1578999</v>
      </c>
      <c r="J8" s="120">
        <v>2</v>
      </c>
    </row>
    <row r="9" spans="1:10" ht="18.75" x14ac:dyDescent="0.3">
      <c r="A9" s="119">
        <v>3</v>
      </c>
      <c r="B9" s="118" t="s">
        <v>25</v>
      </c>
      <c r="C9" s="119">
        <v>31</v>
      </c>
      <c r="D9" s="118">
        <v>3765251385.309</v>
      </c>
      <c r="E9" s="118">
        <v>0</v>
      </c>
      <c r="F9" s="118">
        <v>7093133.7344000004</v>
      </c>
      <c r="G9" s="118">
        <v>54373515.640000008</v>
      </c>
      <c r="H9" s="118">
        <v>1086696630.0576</v>
      </c>
      <c r="I9" s="118">
        <f t="shared" si="0"/>
        <v>4913414664.7409992</v>
      </c>
      <c r="J9" s="120">
        <v>3</v>
      </c>
    </row>
    <row r="10" spans="1:10" ht="18.75" x14ac:dyDescent="0.3">
      <c r="A10" s="119">
        <v>4</v>
      </c>
      <c r="B10" s="118" t="s">
        <v>26</v>
      </c>
      <c r="C10" s="119">
        <v>21</v>
      </c>
      <c r="D10" s="118">
        <v>2842166829.2279</v>
      </c>
      <c r="E10" s="118">
        <v>0</v>
      </c>
      <c r="F10" s="118">
        <v>5354189.4954000004</v>
      </c>
      <c r="G10" s="118">
        <v>41043369.149999999</v>
      </c>
      <c r="H10" s="118">
        <v>806931484.04949999</v>
      </c>
      <c r="I10" s="118">
        <f t="shared" si="0"/>
        <v>3695495871.9228001</v>
      </c>
      <c r="J10" s="120">
        <v>4</v>
      </c>
    </row>
    <row r="11" spans="1:10" ht="18.75" x14ac:dyDescent="0.3">
      <c r="A11" s="119">
        <v>5</v>
      </c>
      <c r="B11" s="118" t="s">
        <v>27</v>
      </c>
      <c r="C11" s="119">
        <v>20</v>
      </c>
      <c r="D11" s="118">
        <v>3226421780.5492001</v>
      </c>
      <c r="E11" s="118">
        <v>0</v>
      </c>
      <c r="F11" s="118">
        <v>6078064.6046000002</v>
      </c>
      <c r="G11" s="118">
        <v>46592345.960000008</v>
      </c>
      <c r="H11" s="118">
        <v>809302400.37129998</v>
      </c>
      <c r="I11" s="118">
        <f t="shared" si="0"/>
        <v>4088394591.4850998</v>
      </c>
      <c r="J11" s="120">
        <v>5</v>
      </c>
    </row>
    <row r="12" spans="1:10" ht="18.75" x14ac:dyDescent="0.3">
      <c r="A12" s="119">
        <v>6</v>
      </c>
      <c r="B12" s="118" t="s">
        <v>28</v>
      </c>
      <c r="C12" s="119">
        <v>8</v>
      </c>
      <c r="D12" s="118">
        <v>1313271762.4744</v>
      </c>
      <c r="E12" s="118">
        <v>0</v>
      </c>
      <c r="F12" s="118">
        <v>2473994.7716999999</v>
      </c>
      <c r="G12" s="118">
        <v>18964790.25</v>
      </c>
      <c r="H12" s="118">
        <v>317506435.76499999</v>
      </c>
      <c r="I12" s="118">
        <f t="shared" si="0"/>
        <v>1652216983.2610998</v>
      </c>
      <c r="J12" s="120">
        <v>6</v>
      </c>
    </row>
    <row r="13" spans="1:10" ht="18.75" x14ac:dyDescent="0.3">
      <c r="A13" s="119">
        <v>7</v>
      </c>
      <c r="B13" s="118" t="s">
        <v>29</v>
      </c>
      <c r="C13" s="119">
        <v>23</v>
      </c>
      <c r="D13" s="118">
        <v>3510846246.4544001</v>
      </c>
      <c r="E13" s="118">
        <f>-139538498.52</f>
        <v>-139538498.52000001</v>
      </c>
      <c r="F13" s="118">
        <v>6613874.9844000004</v>
      </c>
      <c r="G13" s="118">
        <v>50699683.419999994</v>
      </c>
      <c r="H13" s="118">
        <v>847782320.87059999</v>
      </c>
      <c r="I13" s="118">
        <f t="shared" si="0"/>
        <v>4276403627.2094002</v>
      </c>
      <c r="J13" s="120">
        <v>7</v>
      </c>
    </row>
    <row r="14" spans="1:10" ht="18.75" x14ac:dyDescent="0.3">
      <c r="A14" s="119">
        <v>8</v>
      </c>
      <c r="B14" s="118" t="s">
        <v>30</v>
      </c>
      <c r="C14" s="119">
        <v>27</v>
      </c>
      <c r="D14" s="118">
        <v>3811726906.9394002</v>
      </c>
      <c r="E14" s="118">
        <v>0</v>
      </c>
      <c r="F14" s="118">
        <v>7180686.2128999997</v>
      </c>
      <c r="G14" s="118">
        <v>55044662.729999997</v>
      </c>
      <c r="H14" s="118">
        <v>937696552.95439994</v>
      </c>
      <c r="I14" s="118">
        <f t="shared" si="0"/>
        <v>4811648808.8367004</v>
      </c>
      <c r="J14" s="120">
        <v>8</v>
      </c>
    </row>
    <row r="15" spans="1:10" ht="18.75" x14ac:dyDescent="0.3">
      <c r="A15" s="119">
        <v>9</v>
      </c>
      <c r="B15" s="118" t="s">
        <v>31</v>
      </c>
      <c r="C15" s="119">
        <v>18</v>
      </c>
      <c r="D15" s="118">
        <v>2457300283.1118002</v>
      </c>
      <c r="E15" s="118">
        <v>-38551266.100000001</v>
      </c>
      <c r="F15" s="118">
        <v>4629162.2390000001</v>
      </c>
      <c r="G15" s="118">
        <v>35485560.360000007</v>
      </c>
      <c r="H15" s="118">
        <v>638681181.29999995</v>
      </c>
      <c r="I15" s="118">
        <f t="shared" si="0"/>
        <v>3097544920.9108</v>
      </c>
      <c r="J15" s="120">
        <v>9</v>
      </c>
    </row>
    <row r="16" spans="1:10" ht="18.75" x14ac:dyDescent="0.3">
      <c r="A16" s="119">
        <v>10</v>
      </c>
      <c r="B16" s="118" t="s">
        <v>32</v>
      </c>
      <c r="C16" s="119">
        <v>25</v>
      </c>
      <c r="D16" s="118">
        <v>3148677881.9699998</v>
      </c>
      <c r="E16" s="118">
        <v>0</v>
      </c>
      <c r="F16" s="118">
        <v>5931607.4862000002</v>
      </c>
      <c r="G16" s="118">
        <v>45469656.240000002</v>
      </c>
      <c r="H16" s="118">
        <v>1028397534.5729001</v>
      </c>
      <c r="I16" s="118">
        <f t="shared" si="0"/>
        <v>4228476680.2690992</v>
      </c>
      <c r="J16" s="120">
        <v>10</v>
      </c>
    </row>
    <row r="17" spans="1:10" ht="18.75" x14ac:dyDescent="0.3">
      <c r="A17" s="119">
        <v>11</v>
      </c>
      <c r="B17" s="118" t="s">
        <v>33</v>
      </c>
      <c r="C17" s="119">
        <v>13</v>
      </c>
      <c r="D17" s="118">
        <v>1817752382.9191</v>
      </c>
      <c r="E17" s="118">
        <f>-48939154.3393</f>
        <v>-48939154.339299999</v>
      </c>
      <c r="F17" s="118">
        <v>3424355.8873999999</v>
      </c>
      <c r="G17" s="118">
        <v>26249930.620000001</v>
      </c>
      <c r="H17" s="118">
        <v>478453304.19340003</v>
      </c>
      <c r="I17" s="118">
        <f t="shared" si="0"/>
        <v>2276940819.2806001</v>
      </c>
      <c r="J17" s="120">
        <v>11</v>
      </c>
    </row>
    <row r="18" spans="1:10" ht="18.75" x14ac:dyDescent="0.3">
      <c r="A18" s="119">
        <v>12</v>
      </c>
      <c r="B18" s="118" t="s">
        <v>34</v>
      </c>
      <c r="C18" s="119">
        <v>18</v>
      </c>
      <c r="D18" s="118">
        <v>2409164755.7800999</v>
      </c>
      <c r="E18" s="118">
        <v>0</v>
      </c>
      <c r="F18" s="118">
        <v>4538482.5743000004</v>
      </c>
      <c r="G18" s="118">
        <v>34790441.370000005</v>
      </c>
      <c r="H18" s="118">
        <v>703731674.95229995</v>
      </c>
      <c r="I18" s="118">
        <f t="shared" si="0"/>
        <v>3152225354.6766996</v>
      </c>
      <c r="J18" s="120">
        <v>12</v>
      </c>
    </row>
    <row r="19" spans="1:10" ht="18.75" x14ac:dyDescent="0.3">
      <c r="A19" s="119">
        <v>13</v>
      </c>
      <c r="B19" s="118" t="s">
        <v>35</v>
      </c>
      <c r="C19" s="119">
        <v>16</v>
      </c>
      <c r="D19" s="118">
        <v>1912964182.8817999</v>
      </c>
      <c r="E19" s="118">
        <v>0</v>
      </c>
      <c r="F19" s="118">
        <v>3603719.7494999999</v>
      </c>
      <c r="G19" s="118">
        <v>27624872.109999999</v>
      </c>
      <c r="H19" s="118">
        <v>559243813.57079995</v>
      </c>
      <c r="I19" s="118">
        <f t="shared" si="0"/>
        <v>2503436588.3120999</v>
      </c>
      <c r="J19" s="120">
        <v>13</v>
      </c>
    </row>
    <row r="20" spans="1:10" ht="18.75" x14ac:dyDescent="0.3">
      <c r="A20" s="119">
        <v>14</v>
      </c>
      <c r="B20" s="118" t="s">
        <v>36</v>
      </c>
      <c r="C20" s="119">
        <v>17</v>
      </c>
      <c r="D20" s="118">
        <v>2447747208.9299998</v>
      </c>
      <c r="E20" s="118">
        <v>0</v>
      </c>
      <c r="F20" s="118">
        <v>4611165.7693999996</v>
      </c>
      <c r="G20" s="118">
        <v>35347605.660000004</v>
      </c>
      <c r="H20" s="118">
        <v>678084965.59730005</v>
      </c>
      <c r="I20" s="118">
        <f t="shared" si="0"/>
        <v>3165790945.9566998</v>
      </c>
      <c r="J20" s="120">
        <v>14</v>
      </c>
    </row>
    <row r="21" spans="1:10" ht="18.75" x14ac:dyDescent="0.3">
      <c r="A21" s="119">
        <v>15</v>
      </c>
      <c r="B21" s="118" t="s">
        <v>37</v>
      </c>
      <c r="C21" s="119">
        <v>11</v>
      </c>
      <c r="D21" s="118">
        <v>1677198097.1303999</v>
      </c>
      <c r="E21" s="118">
        <f>-53983557.43</f>
        <v>-53983557.43</v>
      </c>
      <c r="F21" s="118">
        <v>3159574.0060000001</v>
      </c>
      <c r="G21" s="118">
        <v>24220204.080000002</v>
      </c>
      <c r="H21" s="118">
        <v>448106526.15850002</v>
      </c>
      <c r="I21" s="118">
        <f t="shared" si="0"/>
        <v>2098700843.9448998</v>
      </c>
      <c r="J21" s="120">
        <v>15</v>
      </c>
    </row>
    <row r="22" spans="1:10" ht="18.75" x14ac:dyDescent="0.3">
      <c r="A22" s="119">
        <v>16</v>
      </c>
      <c r="B22" s="118" t="s">
        <v>38</v>
      </c>
      <c r="C22" s="119">
        <v>27</v>
      </c>
      <c r="D22" s="118">
        <v>3280525756.7858</v>
      </c>
      <c r="E22" s="118">
        <v>0</v>
      </c>
      <c r="F22" s="118">
        <v>6179987.8764000004</v>
      </c>
      <c r="G22" s="118">
        <v>47373654.579999998</v>
      </c>
      <c r="H22" s="118">
        <v>924249710.55949998</v>
      </c>
      <c r="I22" s="118">
        <f t="shared" si="0"/>
        <v>4258329109.8016996</v>
      </c>
      <c r="J22" s="120">
        <v>16</v>
      </c>
    </row>
    <row r="23" spans="1:10" ht="18.75" x14ac:dyDescent="0.3">
      <c r="A23" s="119">
        <v>17</v>
      </c>
      <c r="B23" s="118" t="s">
        <v>39</v>
      </c>
      <c r="C23" s="119">
        <v>27</v>
      </c>
      <c r="D23" s="118">
        <v>3446501179.448</v>
      </c>
      <c r="E23" s="118">
        <v>0</v>
      </c>
      <c r="F23" s="118">
        <v>6492659.1295999996</v>
      </c>
      <c r="G23" s="118">
        <v>49770484.50999999</v>
      </c>
      <c r="H23" s="118">
        <v>963538013.49489999</v>
      </c>
      <c r="I23" s="118">
        <f t="shared" si="0"/>
        <v>4466302336.5824995</v>
      </c>
      <c r="J23" s="120">
        <v>17</v>
      </c>
    </row>
    <row r="24" spans="1:10" ht="18.75" x14ac:dyDescent="0.3">
      <c r="A24" s="119">
        <v>18</v>
      </c>
      <c r="B24" s="118" t="s">
        <v>40</v>
      </c>
      <c r="C24" s="119">
        <v>23</v>
      </c>
      <c r="D24" s="118">
        <v>3875916925.6132998</v>
      </c>
      <c r="E24" s="118">
        <v>0</v>
      </c>
      <c r="F24" s="118">
        <v>7301609.9811000004</v>
      </c>
      <c r="G24" s="118">
        <v>55971622.609999999</v>
      </c>
      <c r="H24" s="118">
        <v>1028730119.598</v>
      </c>
      <c r="I24" s="118">
        <f t="shared" si="0"/>
        <v>4967920277.8024006</v>
      </c>
      <c r="J24" s="120">
        <v>18</v>
      </c>
    </row>
    <row r="25" spans="1:10" ht="18.75" x14ac:dyDescent="0.3">
      <c r="A25" s="119">
        <v>19</v>
      </c>
      <c r="B25" s="118" t="s">
        <v>41</v>
      </c>
      <c r="C25" s="119">
        <v>44</v>
      </c>
      <c r="D25" s="118">
        <v>6170791933.8618002</v>
      </c>
      <c r="E25" s="118">
        <v>0</v>
      </c>
      <c r="F25" s="118">
        <v>11624788.8804</v>
      </c>
      <c r="G25" s="118">
        <v>89111620.310000002</v>
      </c>
      <c r="H25" s="118">
        <v>1831114015.7916</v>
      </c>
      <c r="I25" s="118">
        <f t="shared" si="0"/>
        <v>8102642358.8438005</v>
      </c>
      <c r="J25" s="120">
        <v>19</v>
      </c>
    </row>
    <row r="26" spans="1:10" ht="18.75" x14ac:dyDescent="0.3">
      <c r="A26" s="119">
        <v>20</v>
      </c>
      <c r="B26" s="118" t="s">
        <v>42</v>
      </c>
      <c r="C26" s="119">
        <v>34</v>
      </c>
      <c r="D26" s="118">
        <v>4697928934.9612999</v>
      </c>
      <c r="E26" s="118">
        <v>0</v>
      </c>
      <c r="F26" s="118">
        <v>8850149.6449999996</v>
      </c>
      <c r="G26" s="118">
        <v>67842193.340000004</v>
      </c>
      <c r="H26" s="118">
        <v>1216287000.4683001</v>
      </c>
      <c r="I26" s="118">
        <f t="shared" si="0"/>
        <v>5990908278.4146004</v>
      </c>
      <c r="J26" s="120">
        <v>20</v>
      </c>
    </row>
    <row r="27" spans="1:10" ht="18.75" x14ac:dyDescent="0.3">
      <c r="A27" s="119">
        <v>21</v>
      </c>
      <c r="B27" s="118" t="s">
        <v>43</v>
      </c>
      <c r="C27" s="119">
        <v>21</v>
      </c>
      <c r="D27" s="118">
        <v>2964897429.5932999</v>
      </c>
      <c r="E27" s="118">
        <v>0</v>
      </c>
      <c r="F27" s="118">
        <v>5585394.3932999996</v>
      </c>
      <c r="G27" s="118">
        <v>42815706.119999997</v>
      </c>
      <c r="H27" s="118">
        <v>734108738.30630004</v>
      </c>
      <c r="I27" s="118">
        <f t="shared" si="0"/>
        <v>3747407268.4129</v>
      </c>
      <c r="J27" s="120">
        <v>21</v>
      </c>
    </row>
    <row r="28" spans="1:10" ht="18.75" x14ac:dyDescent="0.3">
      <c r="A28" s="119">
        <v>22</v>
      </c>
      <c r="B28" s="118" t="s">
        <v>44</v>
      </c>
      <c r="C28" s="119">
        <v>21</v>
      </c>
      <c r="D28" s="118">
        <v>3064438667.8179002</v>
      </c>
      <c r="E28" s="118">
        <f>-367088189.79</f>
        <v>-367088189.79000002</v>
      </c>
      <c r="F28" s="118">
        <v>5772914.2271999996</v>
      </c>
      <c r="G28" s="118">
        <v>44253168.470000006</v>
      </c>
      <c r="H28" s="118">
        <v>733142301.45439994</v>
      </c>
      <c r="I28" s="118">
        <f t="shared" si="0"/>
        <v>3480518862.1795001</v>
      </c>
      <c r="J28" s="120">
        <v>22</v>
      </c>
    </row>
    <row r="29" spans="1:10" ht="18.75" x14ac:dyDescent="0.3">
      <c r="A29" s="119">
        <v>23</v>
      </c>
      <c r="B29" s="118" t="s">
        <v>45</v>
      </c>
      <c r="C29" s="119">
        <v>16</v>
      </c>
      <c r="D29" s="118">
        <v>2168411341.8646998</v>
      </c>
      <c r="E29" s="118">
        <v>0</v>
      </c>
      <c r="F29" s="118">
        <v>4084941.4994999999</v>
      </c>
      <c r="G29" s="118">
        <v>31313751.979999997</v>
      </c>
      <c r="H29" s="118">
        <v>550807540.8233</v>
      </c>
      <c r="I29" s="118">
        <f t="shared" si="0"/>
        <v>2754617576.1674995</v>
      </c>
      <c r="J29" s="120">
        <v>23</v>
      </c>
    </row>
    <row r="30" spans="1:10" ht="18.75" x14ac:dyDescent="0.3">
      <c r="A30" s="119">
        <v>24</v>
      </c>
      <c r="B30" s="118" t="s">
        <v>46</v>
      </c>
      <c r="C30" s="119">
        <v>20</v>
      </c>
      <c r="D30" s="118">
        <v>3693880455.1353998</v>
      </c>
      <c r="E30" s="118">
        <v>0</v>
      </c>
      <c r="F30" s="118">
        <v>6958682.2725999998</v>
      </c>
      <c r="G30" s="118">
        <v>53342857.149999999</v>
      </c>
      <c r="H30" s="118">
        <v>5577144673.8144999</v>
      </c>
      <c r="I30" s="118">
        <f t="shared" si="0"/>
        <v>9331326668.3724995</v>
      </c>
      <c r="J30" s="120">
        <v>24</v>
      </c>
    </row>
    <row r="31" spans="1:10" ht="18.75" x14ac:dyDescent="0.3">
      <c r="A31" s="119">
        <v>25</v>
      </c>
      <c r="B31" s="118" t="s">
        <v>47</v>
      </c>
      <c r="C31" s="119">
        <v>13</v>
      </c>
      <c r="D31" s="118">
        <v>1934596652.1217999</v>
      </c>
      <c r="E31" s="118">
        <f>-39238127.24</f>
        <v>-39238127.240000002</v>
      </c>
      <c r="F31" s="118">
        <v>3644471.8749000002</v>
      </c>
      <c r="G31" s="118">
        <v>27937263.829999998</v>
      </c>
      <c r="H31" s="118">
        <v>443844377.77289999</v>
      </c>
      <c r="I31" s="118">
        <f t="shared" si="0"/>
        <v>2370784638.3596001</v>
      </c>
      <c r="J31" s="120">
        <v>25</v>
      </c>
    </row>
    <row r="32" spans="1:10" ht="18.75" x14ac:dyDescent="0.3">
      <c r="A32" s="119">
        <v>26</v>
      </c>
      <c r="B32" s="118" t="s">
        <v>48</v>
      </c>
      <c r="C32" s="119">
        <v>25</v>
      </c>
      <c r="D32" s="118">
        <v>3580789173.8367</v>
      </c>
      <c r="E32" s="118">
        <v>0</v>
      </c>
      <c r="F32" s="118">
        <v>6745636.3163000001</v>
      </c>
      <c r="G32" s="118">
        <v>51709720.340000004</v>
      </c>
      <c r="H32" s="118">
        <v>882987618.6961</v>
      </c>
      <c r="I32" s="118">
        <f t="shared" si="0"/>
        <v>4522232149.1891003</v>
      </c>
      <c r="J32" s="120">
        <v>26</v>
      </c>
    </row>
    <row r="33" spans="1:12" ht="18.75" x14ac:dyDescent="0.3">
      <c r="A33" s="119">
        <v>27</v>
      </c>
      <c r="B33" s="118" t="s">
        <v>49</v>
      </c>
      <c r="C33" s="119">
        <v>20</v>
      </c>
      <c r="D33" s="118">
        <v>2554522049.7853999</v>
      </c>
      <c r="E33" s="118">
        <f>-115776950.4</f>
        <v>-115776950.40000001</v>
      </c>
      <c r="F33" s="118">
        <v>4812312.5584000004</v>
      </c>
      <c r="G33" s="118">
        <v>36889527.529999994</v>
      </c>
      <c r="H33" s="118">
        <v>789848546.30620003</v>
      </c>
      <c r="I33" s="118">
        <f t="shared" si="0"/>
        <v>3270295485.7800002</v>
      </c>
      <c r="J33" s="120">
        <v>27</v>
      </c>
    </row>
    <row r="34" spans="1:12" ht="18.75" x14ac:dyDescent="0.3">
      <c r="A34" s="119">
        <v>28</v>
      </c>
      <c r="B34" s="118" t="s">
        <v>50</v>
      </c>
      <c r="C34" s="119">
        <v>18</v>
      </c>
      <c r="D34" s="118">
        <v>2439730142.4015999</v>
      </c>
      <c r="E34" s="118">
        <f>-47177126.82</f>
        <v>-47177126.82</v>
      </c>
      <c r="F34" s="118">
        <v>4596062.8936000001</v>
      </c>
      <c r="G34" s="118">
        <v>35231832.220000014</v>
      </c>
      <c r="H34" s="118">
        <v>682975389.65289998</v>
      </c>
      <c r="I34" s="118">
        <f t="shared" si="0"/>
        <v>3115356300.3480997</v>
      </c>
      <c r="J34" s="120">
        <v>28</v>
      </c>
    </row>
    <row r="35" spans="1:12" ht="18.75" x14ac:dyDescent="0.3">
      <c r="A35" s="119">
        <v>29</v>
      </c>
      <c r="B35" s="118" t="s">
        <v>51</v>
      </c>
      <c r="C35" s="119">
        <v>30</v>
      </c>
      <c r="D35" s="118">
        <v>3304676162.1106</v>
      </c>
      <c r="E35" s="118">
        <f>-82028645.4</f>
        <v>-82028645.400000006</v>
      </c>
      <c r="F35" s="118">
        <v>6225483.3925999999</v>
      </c>
      <c r="G35" s="118">
        <v>47722407.530000001</v>
      </c>
      <c r="H35" s="118">
        <v>959536929.12150002</v>
      </c>
      <c r="I35" s="118">
        <f t="shared" si="0"/>
        <v>4236132336.7547002</v>
      </c>
      <c r="J35" s="120">
        <v>29</v>
      </c>
    </row>
    <row r="36" spans="1:12" ht="18.75" x14ac:dyDescent="0.3">
      <c r="A36" s="119">
        <v>30</v>
      </c>
      <c r="B36" s="118" t="s">
        <v>52</v>
      </c>
      <c r="C36" s="119">
        <v>33</v>
      </c>
      <c r="D36" s="118">
        <v>4168591133.3502002</v>
      </c>
      <c r="E36" s="118">
        <f>-83688581.46</f>
        <v>-83688581.459999993</v>
      </c>
      <c r="F36" s="118">
        <v>7852961.5601000004</v>
      </c>
      <c r="G36" s="118">
        <v>60198093.550000012</v>
      </c>
      <c r="H36" s="118">
        <v>1353717321.7291</v>
      </c>
      <c r="I36" s="118">
        <f t="shared" si="0"/>
        <v>5506670928.7294006</v>
      </c>
      <c r="J36" s="120">
        <v>30</v>
      </c>
    </row>
    <row r="37" spans="1:12" ht="18.75" x14ac:dyDescent="0.3">
      <c r="A37" s="119">
        <v>31</v>
      </c>
      <c r="B37" s="118" t="s">
        <v>53</v>
      </c>
      <c r="C37" s="119">
        <v>17</v>
      </c>
      <c r="D37" s="118">
        <v>2613148107.9744</v>
      </c>
      <c r="E37" s="118">
        <v>0</v>
      </c>
      <c r="F37" s="118">
        <v>4922754.7119000005</v>
      </c>
      <c r="G37" s="118">
        <v>37736138.990000002</v>
      </c>
      <c r="H37" s="118">
        <v>644897548.45200002</v>
      </c>
      <c r="I37" s="118">
        <f t="shared" si="0"/>
        <v>3300704550.1283002</v>
      </c>
      <c r="J37" s="120">
        <v>31</v>
      </c>
    </row>
    <row r="38" spans="1:12" ht="18.75" x14ac:dyDescent="0.3">
      <c r="A38" s="119">
        <v>32</v>
      </c>
      <c r="B38" s="118" t="s">
        <v>54</v>
      </c>
      <c r="C38" s="119">
        <v>23</v>
      </c>
      <c r="D38" s="118">
        <v>3239141944.6636</v>
      </c>
      <c r="E38" s="118">
        <v>0</v>
      </c>
      <c r="F38" s="118">
        <v>6102027.3677000003</v>
      </c>
      <c r="G38" s="118">
        <v>46776036.209999993</v>
      </c>
      <c r="H38" s="118">
        <v>1099786587.6714001</v>
      </c>
      <c r="I38" s="118">
        <f t="shared" si="0"/>
        <v>4391806595.9127007</v>
      </c>
      <c r="J38" s="120">
        <v>32</v>
      </c>
    </row>
    <row r="39" spans="1:12" ht="18.75" x14ac:dyDescent="0.3">
      <c r="A39" s="119">
        <v>33</v>
      </c>
      <c r="B39" s="118" t="s">
        <v>55</v>
      </c>
      <c r="C39" s="119">
        <v>23</v>
      </c>
      <c r="D39" s="118">
        <v>3262317279.4976001</v>
      </c>
      <c r="E39" s="118">
        <f>-35989038.17</f>
        <v>-35989038.170000002</v>
      </c>
      <c r="F39" s="118">
        <v>6145686.0058000004</v>
      </c>
      <c r="G39" s="118">
        <v>47110708.289999999</v>
      </c>
      <c r="H39" s="118">
        <v>808192837.00740004</v>
      </c>
      <c r="I39" s="118">
        <f t="shared" si="0"/>
        <v>4087777472.6307998</v>
      </c>
      <c r="J39" s="120">
        <v>33</v>
      </c>
    </row>
    <row r="40" spans="1:12" ht="18.75" x14ac:dyDescent="0.3">
      <c r="A40" s="119">
        <v>34</v>
      </c>
      <c r="B40" s="118" t="s">
        <v>56</v>
      </c>
      <c r="C40" s="119">
        <v>16</v>
      </c>
      <c r="D40" s="118">
        <v>2445117715.2659001</v>
      </c>
      <c r="E40" s="118">
        <v>0</v>
      </c>
      <c r="F40" s="118">
        <v>4606212.2220000001</v>
      </c>
      <c r="G40" s="118">
        <v>35309633.459999993</v>
      </c>
      <c r="H40" s="118">
        <v>546033604.31140006</v>
      </c>
      <c r="I40" s="118">
        <f t="shared" si="0"/>
        <v>3031067165.2593002</v>
      </c>
      <c r="J40" s="120">
        <v>34</v>
      </c>
    </row>
    <row r="41" spans="1:12" ht="18.75" x14ac:dyDescent="0.3">
      <c r="A41" s="119">
        <v>35</v>
      </c>
      <c r="B41" s="118" t="s">
        <v>57</v>
      </c>
      <c r="C41" s="119">
        <v>17</v>
      </c>
      <c r="D41" s="118">
        <v>2458351578.9805002</v>
      </c>
      <c r="E41" s="118">
        <v>0</v>
      </c>
      <c r="F41" s="118">
        <v>4631142.7128999997</v>
      </c>
      <c r="G41" s="118">
        <v>35500742.009999998</v>
      </c>
      <c r="H41" s="118">
        <v>569432529.3319</v>
      </c>
      <c r="I41" s="118">
        <f t="shared" si="0"/>
        <v>3067915993.0353007</v>
      </c>
      <c r="J41" s="120">
        <v>35</v>
      </c>
    </row>
    <row r="42" spans="1:12" ht="18.75" x14ac:dyDescent="0.3">
      <c r="A42" s="119">
        <v>36</v>
      </c>
      <c r="B42" s="118" t="s">
        <v>58</v>
      </c>
      <c r="C42" s="119">
        <v>14</v>
      </c>
      <c r="D42" s="118">
        <v>2221284987.8313999</v>
      </c>
      <c r="E42" s="118">
        <v>0</v>
      </c>
      <c r="F42" s="118">
        <v>4184547.0246000001</v>
      </c>
      <c r="G42" s="118">
        <v>32077293.560000002</v>
      </c>
      <c r="H42" s="118">
        <v>565672293.7895</v>
      </c>
      <c r="I42" s="118">
        <f t="shared" si="0"/>
        <v>2823219122.2054996</v>
      </c>
      <c r="J42" s="120">
        <v>36</v>
      </c>
    </row>
    <row r="43" spans="1:12" ht="18.75" x14ac:dyDescent="0.3">
      <c r="A43" s="119">
        <v>37</v>
      </c>
      <c r="B43" s="118" t="s">
        <v>906</v>
      </c>
      <c r="C43" s="119">
        <v>6</v>
      </c>
      <c r="D43" s="118">
        <v>981073345.80560005</v>
      </c>
      <c r="E43" s="118">
        <v>0</v>
      </c>
      <c r="F43" s="118">
        <v>1848185.8802</v>
      </c>
      <c r="G43" s="118">
        <v>14167555.220000001</v>
      </c>
      <c r="H43" s="118">
        <v>1655725851.7932999</v>
      </c>
      <c r="I43" s="118">
        <f t="shared" si="0"/>
        <v>2652814938.6991</v>
      </c>
      <c r="J43" s="120">
        <v>37</v>
      </c>
    </row>
    <row r="44" spans="1:12" ht="19.5" x14ac:dyDescent="0.35">
      <c r="A44" s="119"/>
      <c r="B44" s="121" t="s">
        <v>907</v>
      </c>
      <c r="C44" s="118"/>
      <c r="D44" s="122">
        <f t="shared" ref="D44:E44" si="1">SUM(D7:D43)</f>
        <v>107975163370.0782</v>
      </c>
      <c r="E44" s="122">
        <f t="shared" si="1"/>
        <v>-1051999135.6693001</v>
      </c>
      <c r="F44" s="122">
        <f t="shared" ref="F44" si="2">SUM(F7:F43)</f>
        <v>203408005.31340003</v>
      </c>
      <c r="G44" s="122">
        <f>SUM(G7:G43)</f>
        <v>1559255580.5800002</v>
      </c>
      <c r="H44" s="122">
        <f t="shared" ref="H44" si="3">SUM(H7:H43)</f>
        <v>35249767639.337402</v>
      </c>
      <c r="I44" s="122">
        <f>SUM(I7:I43)</f>
        <v>143935595459.63971</v>
      </c>
      <c r="J44" s="120"/>
      <c r="L44" s="30"/>
    </row>
    <row r="45" spans="1:12" ht="18.75" x14ac:dyDescent="0.3">
      <c r="A45" s="161"/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2" ht="19.5" x14ac:dyDescent="0.35">
      <c r="A46" s="162"/>
      <c r="B46" s="163"/>
      <c r="C46" s="163"/>
      <c r="D46" s="163"/>
      <c r="E46" s="163"/>
      <c r="F46" s="163"/>
      <c r="G46" s="163"/>
      <c r="H46" s="163"/>
      <c r="I46" s="163"/>
      <c r="J46" s="164"/>
      <c r="L46" s="30"/>
    </row>
    <row r="48" spans="1:12" x14ac:dyDescent="0.2">
      <c r="I48" s="30"/>
    </row>
    <row r="49" spans="7:9" x14ac:dyDescent="0.2">
      <c r="I49" s="30"/>
    </row>
    <row r="50" spans="7:9" x14ac:dyDescent="0.2">
      <c r="G50" s="29"/>
      <c r="H50" s="33"/>
      <c r="I50" s="33"/>
    </row>
    <row r="51" spans="7:9" x14ac:dyDescent="0.2">
      <c r="H51" s="33"/>
      <c r="I51" s="33"/>
    </row>
  </sheetData>
  <mergeCells count="5">
    <mergeCell ref="A1:J1"/>
    <mergeCell ref="A2:J2"/>
    <mergeCell ref="A3:J3"/>
    <mergeCell ref="A45:J45"/>
    <mergeCell ref="A46:J46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2019-11-27T12:55:48Z</cp:lastPrinted>
  <dcterms:created xsi:type="dcterms:W3CDTF">2003-11-12T08:54:16Z</dcterms:created>
  <dcterms:modified xsi:type="dcterms:W3CDTF">2019-12-20T03:49:04Z</dcterms:modified>
</cp:coreProperties>
</file>